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4590" tabRatio="589" activeTab="0"/>
  </bookViews>
  <sheets>
    <sheet name="Příjmy" sheetId="1" r:id="rId1"/>
    <sheet name="BV" sheetId="2" r:id="rId2"/>
    <sheet name="KV" sheetId="3" r:id="rId3"/>
    <sheet name="fin." sheetId="4" r:id="rId4"/>
    <sheet name="P06" sheetId="5" r:id="rId5"/>
    <sheet name="V06" sheetId="6" r:id="rId6"/>
    <sheet name="P§" sheetId="7" r:id="rId7"/>
    <sheet name="V§" sheetId="8" r:id="rId8"/>
    <sheet name="Ppol" sheetId="9" r:id="rId9"/>
    <sheet name="Vpol" sheetId="10" r:id="rId10"/>
    <sheet name="Fpol" sheetId="11" r:id="rId11"/>
    <sheet name="2000až2006RP" sheetId="12" r:id="rId12"/>
    <sheet name="2000až2006RV" sheetId="13" r:id="rId13"/>
    <sheet name="2000až2006PS" sheetId="14" r:id="rId14"/>
    <sheet name="2000až2006VS" sheetId="15" r:id="rId15"/>
  </sheets>
  <definedNames>
    <definedName name="_xlnm.Print_Titles" localSheetId="13">'2000až2006PS'!$1:$4</definedName>
    <definedName name="_xlnm.Print_Titles" localSheetId="11">'2000až2006RP'!$A:$AA,'2000až2006RP'!$1:$4</definedName>
    <definedName name="_xlnm.Print_Titles" localSheetId="12">'2000až2006RV'!$1:$4</definedName>
    <definedName name="_xlnm.Print_Titles" localSheetId="14">'2000až2006VS'!$1:$4</definedName>
    <definedName name="_xlnm.Print_Titles" localSheetId="1">'BV'!$1:$4</definedName>
    <definedName name="_xlnm.Print_Titles" localSheetId="3">'fin.'!$1:$4</definedName>
    <definedName name="_xlnm.Print_Titles" localSheetId="2">'KV'!$1:$4</definedName>
    <definedName name="_xlnm.Print_Titles" localSheetId="0">'Příjmy'!$1:$4</definedName>
    <definedName name="_xlnm.Print_Titles" localSheetId="5">'V06'!$1:$3</definedName>
  </definedNames>
  <calcPr fullCalcOnLoad="1"/>
</workbook>
</file>

<file path=xl/sharedStrings.xml><?xml version="1.0" encoding="utf-8"?>
<sst xmlns="http://schemas.openxmlformats.org/spreadsheetml/2006/main" count="5756" uniqueCount="1635">
  <si>
    <t>Úhrada sankcí jiným rozpočtům</t>
  </si>
  <si>
    <t>Nákup ostatních služeb - geometrický plán</t>
  </si>
  <si>
    <t>Nákup materiálu jinde nezařazený - rezidentní karty</t>
  </si>
  <si>
    <t>Nákup materiálu jinde nezařazený - parkovací lístky</t>
  </si>
  <si>
    <t>Nájemné - fotbalový stadion</t>
  </si>
  <si>
    <t>Konzultační, poradenské a právní služby - energetické audity</t>
  </si>
  <si>
    <t>Konzultační, poradenské a právní služby - prohlídky mostů</t>
  </si>
  <si>
    <t>Nájemné - DPM odtažená vozidla</t>
  </si>
  <si>
    <t>Vratky veřejným rozpočtům ústřední úrovně</t>
  </si>
  <si>
    <t>Neinv.dotace nefin.podnik.subj. - Jihočeská hospodářská komora</t>
  </si>
  <si>
    <t>Budovy, haly a stavby - bezpečnostní dveře - zbrojní sklad</t>
  </si>
  <si>
    <t>Rezervy kapitálových výdajů - dofinancování dotačních akcí</t>
  </si>
  <si>
    <t>Ostatní nákup DNM - UTP lokality pro zahradní bydlení</t>
  </si>
  <si>
    <t>Zřízení nových kanalizačních vpustí</t>
  </si>
  <si>
    <t>Ostatní nákup DNM - studie Strakonická ul.- M. Horákové</t>
  </si>
  <si>
    <t xml:space="preserve">205 celkem </t>
  </si>
  <si>
    <t xml:space="preserve">207 celkem </t>
  </si>
  <si>
    <t>Stroje, přístroje a zařízení - tísňové volání pro seniory</t>
  </si>
  <si>
    <t>Dlouhodobé přijaté půjčené prostředky - úvěr ŽB</t>
  </si>
  <si>
    <t>Uhrazené splátky dlouhodobých přijatých půjčených prostředků - MFČR - ČOV</t>
  </si>
  <si>
    <t>Uhrazené splátky dlouhodobých přijatých půjčených prostředků - MFČR - FRB</t>
  </si>
  <si>
    <t>Mateřské školy</t>
  </si>
  <si>
    <t>Základní školy</t>
  </si>
  <si>
    <t>Školní jídelny</t>
  </si>
  <si>
    <t>Konzultační, poradenské a právní služby - mostní listy</t>
  </si>
  <si>
    <t>Konzultační, poradenské a právní služby - Šv.Hrádek monitoring</t>
  </si>
  <si>
    <t>Konzultační, poradenské a právní služby - revize dětských prvků</t>
  </si>
  <si>
    <t>Nákup ostatních služeb - poplatek za vodoměry</t>
  </si>
  <si>
    <t>Nákup ostatních služeb - ostraha Letního kina</t>
  </si>
  <si>
    <t xml:space="preserve">Nákup ostatních služeb - sběrné dvory </t>
  </si>
  <si>
    <t xml:space="preserve">Nákup ostatních služeb - pasportizace veřejné zeleně </t>
  </si>
  <si>
    <t>Nákup ostatních služeb - povýs.údržba Máj</t>
  </si>
  <si>
    <t>Nákup ostatních služeb - obnova keřového patra</t>
  </si>
  <si>
    <t>Opravy a udržování - protihlukové úpravy</t>
  </si>
  <si>
    <t>Opravy a udržování - Zlatá stoka</t>
  </si>
  <si>
    <t>Opravy a udržování - Lannova č. 63</t>
  </si>
  <si>
    <t xml:space="preserve">Nákup materiálu jinde nezařazený - na údržbu </t>
  </si>
  <si>
    <t>Služby zpracování dat - projekt GIS</t>
  </si>
  <si>
    <t>Služby zpracování dat - cenová mapa</t>
  </si>
  <si>
    <t>Nákup ostatních služeb - systémová integrace</t>
  </si>
  <si>
    <t>Nákup ostatních služeb - podpora SW</t>
  </si>
  <si>
    <t>Služby peněžních ústavů - pojist.při pracovní cestě</t>
  </si>
  <si>
    <t>Nákup ostatních služeb - radniční zpravodaj</t>
  </si>
  <si>
    <t>Ostatní neinv.dot.nezisk.a pod.org. - ZS,bazény,regenerace</t>
  </si>
  <si>
    <t>Náležitosti osob vykon.zákl. (náhr.) nebo civilní službu</t>
  </si>
  <si>
    <t>Konzultační, poradenské a právní služby - překlady, tlumočení</t>
  </si>
  <si>
    <t>Nájemné - výstavní panely, prostory</t>
  </si>
  <si>
    <t>Konzultační, poradenské a právní služby - expertní služby</t>
  </si>
  <si>
    <t>Nákup ostatních služeb - studie</t>
  </si>
  <si>
    <t>Nákup ostatních služeb - kopírování, graf.služby</t>
  </si>
  <si>
    <t>Nákup ostatních služeb - Den památek a kult.dědictví</t>
  </si>
  <si>
    <t>Nákup ostatních služeb - tisková a publ.činnost</t>
  </si>
  <si>
    <t>Nákup ostatních služeb - výst.propagace</t>
  </si>
  <si>
    <t>Nákup zboží - TIC</t>
  </si>
  <si>
    <t>Nákup materiálu jinde nezařazený - publikace</t>
  </si>
  <si>
    <t>Nákup ostatních služeb - propagační tiskoviny</t>
  </si>
  <si>
    <t>Nákup ostatních služeb - strategické investice</t>
  </si>
  <si>
    <t>Věcné dary - propagace Budvar, KIN</t>
  </si>
  <si>
    <t>Věcné dary - prezentační předměty</t>
  </si>
  <si>
    <t>Ochranné pomůcky - PS</t>
  </si>
  <si>
    <t>Ochranné pomůcky - SH</t>
  </si>
  <si>
    <t>Ochranné pomůcky - ZS</t>
  </si>
  <si>
    <t>Prádlo, oděv a obuv - SH</t>
  </si>
  <si>
    <t>Prádlo, oděv a obuv - ZS</t>
  </si>
  <si>
    <t>Ost.povin.pojistné hrazené zaměstn. - volby do KZ</t>
  </si>
  <si>
    <t>Ost.povin.pojistné hrazené zaměstn. - volby do EP</t>
  </si>
  <si>
    <t>Ost.povin.pojistné placené zaměstn. - volby do KZ</t>
  </si>
  <si>
    <t>Ost.povin.pojistné placené zaměstn. - volby do EP</t>
  </si>
  <si>
    <t>Konzultační, poradenské a právní služby - personální audit JD</t>
  </si>
  <si>
    <t>Konzultační, poradenské a právní služby - Jihočeské letiště, a.s.</t>
  </si>
  <si>
    <t>Poskyt.neinv.příspěvky a náhrady - sociální pohřby</t>
  </si>
  <si>
    <t>Poskyt.neinv.příspěvky a náhrady - náklady soudního exekutora</t>
  </si>
  <si>
    <t>Odbor informačních a kom.technologií</t>
  </si>
  <si>
    <t>Neinv.dotace nefin.podnik.subj. - fyzickým osobám - granty</t>
  </si>
  <si>
    <t>Neinv.dotace nefin.podnik.subj. - Ekofilm</t>
  </si>
  <si>
    <t>Neinv.dotace nefin.podnik.subj. - akce pod záštitou primátora</t>
  </si>
  <si>
    <t>Ostatní neinv.dotace podnik.subj.- regenerace MPR</t>
  </si>
  <si>
    <t>Neinv.dotace občanským sdružením - Sdružení obrany spotřebitelů</t>
  </si>
  <si>
    <t>Neinv.dot.církvím a nábož.spol. - využití vol.času mládeže</t>
  </si>
  <si>
    <t>Ostatní neinv.dot.nezisk.a pod org. - granty</t>
  </si>
  <si>
    <t>Ostatní neinv.dot.nezisk a pod.org. - povodňový fond</t>
  </si>
  <si>
    <t>Ostatní neinv.dot.nezisk.a pod.org.- Nadace města</t>
  </si>
  <si>
    <t>Ostatní neinv.dot.nezisk.a pod.org. - Spol.pro rozvoj VO</t>
  </si>
  <si>
    <t>Ostatní neinv.dot.nezisk.a pod org. - akce pod záštitou primátora</t>
  </si>
  <si>
    <t>Ostatní neinv.dot.nezisk.a pod.org. - pomoc obětem zemětřesení v Asii</t>
  </si>
  <si>
    <t>Ostatní neinv.dot.nezisk.a pod org. - letiště Hosín</t>
  </si>
  <si>
    <t>Vratky veřejným rozpočtům ústř.úrovně transferů poskyt.v min.roz.o.</t>
  </si>
  <si>
    <t xml:space="preserve">Účelové neinv.transfery nepodnik.fyz.osobám  </t>
  </si>
  <si>
    <t>Účelové neinv.transfery nepodnik.fyz.osobám</t>
  </si>
  <si>
    <t>Ostatní neinv.transfery obyv. - povodňový fond</t>
  </si>
  <si>
    <t>Ostatní neinv.výdaje jinde nezař. - vratky sociálních dávek</t>
  </si>
  <si>
    <t>Ostatní neinv.výdaje jinde nezař. - vratka pokuty</t>
  </si>
  <si>
    <t>Ostatní neinv.výdaje jinde nezař. - náj.M.Horákové 72-78</t>
  </si>
  <si>
    <t>Ostatní neinv.výdaje jinde nezařazené - vratky odtahy</t>
  </si>
  <si>
    <t>Ostatní neinv.výdaje jinde nezař. - rozdíl nevyplac. mezd 12/04</t>
  </si>
  <si>
    <t>Nákup materiálu jinde nezařazený - volby do EP</t>
  </si>
  <si>
    <t>Nákup materiálu jinde nezařazený - kancelářský materiál</t>
  </si>
  <si>
    <t>Nákup materiálu jinde nezařazený - strava pro služební psy</t>
  </si>
  <si>
    <t>Nákup materiálu jinde nezařazený - foto, zdravotnický materiál</t>
  </si>
  <si>
    <t>Služby telekomunikací a radiokomunikací - SMK</t>
  </si>
  <si>
    <t>Služby telekom. a radiokomunikací - volby do ZK</t>
  </si>
  <si>
    <t>Služby telekom. a radiokom. - meteostanice Dlouhý most</t>
  </si>
  <si>
    <t>Služby telekom. a radiokom. - datové propojení budov</t>
  </si>
  <si>
    <t>Služby telekom. a radiokomunikací - volby do EP</t>
  </si>
  <si>
    <t>Služby peněžních ústavů - pojištění počítačů - volby do EP</t>
  </si>
  <si>
    <t>Nákup ostatních služeb - Evropský týden mobility a Den bez aut</t>
  </si>
  <si>
    <t>Příspěvek na nákup, opr.a zvl.úpravu mot.vozidla</t>
  </si>
  <si>
    <t>Knihy, učební pomůcky a tisk - PS</t>
  </si>
  <si>
    <t>Knihy, učební pomůcky a tisk - SH</t>
  </si>
  <si>
    <t>Knihy, učební pomůcky a tisk - ZS</t>
  </si>
  <si>
    <t>DHDM - PS</t>
  </si>
  <si>
    <t>DHDM - SH</t>
  </si>
  <si>
    <t>DHDM - ZS</t>
  </si>
  <si>
    <t>Nákup materiálu jinde nezařazený - PS</t>
  </si>
  <si>
    <t>Nákup materiálu jinde nezařazený - SH</t>
  </si>
  <si>
    <t>Nákup materiálu jinde nezařazený - ZS</t>
  </si>
  <si>
    <t>Studená voda - PS</t>
  </si>
  <si>
    <t>Studená voda - SH</t>
  </si>
  <si>
    <t>Studená voda - ZS</t>
  </si>
  <si>
    <t>Teplo - PS</t>
  </si>
  <si>
    <t>Teplo - SH</t>
  </si>
  <si>
    <t>Teplo - ZS</t>
  </si>
  <si>
    <t>Elektrická energie - PS</t>
  </si>
  <si>
    <t>Elektrická energie - SH</t>
  </si>
  <si>
    <t>Elektrická energie - ZS</t>
  </si>
  <si>
    <t>Pohonné hmoty a maziva - PS</t>
  </si>
  <si>
    <t>Pohonné hmoty a maziva - SH</t>
  </si>
  <si>
    <t>Pohonné hmoty a maziva - ZS</t>
  </si>
  <si>
    <t>Služby pošt - PS</t>
  </si>
  <si>
    <t>Služby pošt - SH</t>
  </si>
  <si>
    <t>Služby telekomunikací a radiokomunikací - PS</t>
  </si>
  <si>
    <t>Služby telekomunikací a radiokomunikací - SH</t>
  </si>
  <si>
    <t>Služby telekomunikací a radiokomunikací - ZS</t>
  </si>
  <si>
    <t>Nájemné - PS</t>
  </si>
  <si>
    <t>Nájemné - SH</t>
  </si>
  <si>
    <t>Nájemné - ZS</t>
  </si>
  <si>
    <t>Konzultační, poradenské a právní služby - PS</t>
  </si>
  <si>
    <t>Konzultační, poradenské a právní služby - SH</t>
  </si>
  <si>
    <t>Konzultační, poradenské a právní služby - ZS</t>
  </si>
  <si>
    <t>Služby školení a vzdělávání - PS</t>
  </si>
  <si>
    <t>Služby školení a vzdělávání - SH</t>
  </si>
  <si>
    <t>Služby školení a vzdělávání - ZS</t>
  </si>
  <si>
    <t>Nákup ostatních služeb - PS</t>
  </si>
  <si>
    <t>Nákup ostatních služeb - SH</t>
  </si>
  <si>
    <t>Nákup ostatních služeb - ZS</t>
  </si>
  <si>
    <t>Opravy a udržování - běžné - PS</t>
  </si>
  <si>
    <t>Ostatní nákup DNM - lesní hospodářské osnovy</t>
  </si>
  <si>
    <t>Investiční dotace nefin.podnik.subjektům - fyz.osobám</t>
  </si>
  <si>
    <t>Budovy, haly a stavby - Pražská 19</t>
  </si>
  <si>
    <t>Opravy a udržování - zprovoznění LP - PS</t>
  </si>
  <si>
    <t>Opravy a udržování - běžné - SH</t>
  </si>
  <si>
    <t>Opravy a udržování - šatny - SH</t>
  </si>
  <si>
    <t>Opravy a udržování - nátěry střechy - SH</t>
  </si>
  <si>
    <t>Opravy a udržování - Destarolů - ZS</t>
  </si>
  <si>
    <t>Opravy a udržování - běžné - ZS</t>
  </si>
  <si>
    <t>Cestovné - PS</t>
  </si>
  <si>
    <t>Cestovné - SH</t>
  </si>
  <si>
    <t>Cestovné - ZS</t>
  </si>
  <si>
    <t>Platby daní a poplatků - PS</t>
  </si>
  <si>
    <t>Odbor sportovní zařízení</t>
  </si>
  <si>
    <t xml:space="preserve">Studená voda </t>
  </si>
  <si>
    <t>Nákup ostatních služeb - Múzy na vodě</t>
  </si>
  <si>
    <t xml:space="preserve">Služby telekomunikací a radiokomunikací - poplatky TV+R </t>
  </si>
  <si>
    <t>Platby daní a poplatků - rekreační poplatek obci</t>
  </si>
  <si>
    <t xml:space="preserve">Ostatní neinvestiční transfery obyvatelstvu - penzijní připojištění </t>
  </si>
  <si>
    <t>Neinvest.půjčené prostředky obyvatelstvu - půjčky zaměstnancům</t>
  </si>
  <si>
    <t>Ústav sociální péče Máj - DD ČB</t>
  </si>
  <si>
    <t>Investiční půjčené prostředky obyvatelstvu - FRB</t>
  </si>
  <si>
    <t>Rezervy kapitálových výdajů - rekonstrukce FS</t>
  </si>
  <si>
    <t>Stroje, přístroje a zařízení - frankovací stroj</t>
  </si>
  <si>
    <t>Stroje, přístroje a zařízení - záznamové zařízení REDAT</t>
  </si>
  <si>
    <t>Budovy, haly a stavby - rekonstrukce útulku pro psy</t>
  </si>
  <si>
    <t>Budovy, haly a stavby - chlazení serverů aktivních prvků</t>
  </si>
  <si>
    <t xml:space="preserve">Budovy, haly a stavby - stavební úpravy MIC </t>
  </si>
  <si>
    <t>Ostatní nákup DNM - regenerace panelových sídlišť</t>
  </si>
  <si>
    <t>Ostatní nákup DNM - Husova kolonie</t>
  </si>
  <si>
    <t>Zajištění náhradních havarijních doplňkových zdrojů</t>
  </si>
  <si>
    <t>ZŠ a MŠ Nerudova</t>
  </si>
  <si>
    <t>ZŠ a MŠ T. G. Masaryka, Rudolfovská 143</t>
  </si>
  <si>
    <t>ZŠ a MŠ Vl. Rady - Mladé</t>
  </si>
  <si>
    <t>Výstavba 100 b.j. Máj-jih V.etapa</t>
  </si>
  <si>
    <t>Rekonstrukce Panská</t>
  </si>
  <si>
    <t>Rekonstrukce J. Š. Baara</t>
  </si>
  <si>
    <t>Rekonstrukce Lipenská  (Skuherského-Pekárenská)</t>
  </si>
  <si>
    <t>Rekonstrukce Fr. Šrámka</t>
  </si>
  <si>
    <t>Rekonstrukce Lipenská  (Baarova-Skuherského)</t>
  </si>
  <si>
    <t>Záchytný protipovodňový kanál Pohůrka</t>
  </si>
  <si>
    <t>Odvodnění komunikací - Plavská</t>
  </si>
  <si>
    <t>Oddílná kanalizace - Nové Hodějovice, Ke Studánce</t>
  </si>
  <si>
    <t>Most - Kněžská ul.</t>
  </si>
  <si>
    <t>Lávka - u Rabenštejnské věže</t>
  </si>
  <si>
    <t>Stavební a parkové úpravy Sokolský ostrov</t>
  </si>
  <si>
    <t>Experiment, Lidická</t>
  </si>
  <si>
    <t>Nepeněžní plnění 1.JVS</t>
  </si>
  <si>
    <t>Programové vybavení - matrika</t>
  </si>
  <si>
    <t>Ostatní nákup DNM - ortofotomapa</t>
  </si>
  <si>
    <t>Nájemné - volby do EP</t>
  </si>
  <si>
    <t>Výpočetní technika - vč. upgrade HW</t>
  </si>
  <si>
    <t>Výpočetní technika - rozšíření diskové kapacity serverů</t>
  </si>
  <si>
    <t>Úprava vstupu II. haly ZS</t>
  </si>
  <si>
    <t xml:space="preserve">201 celkem </t>
  </si>
  <si>
    <t>Nákup ostatních služeb - zaškolení obsluhy, ostatní</t>
  </si>
  <si>
    <t>Dopravní prostředky - nákup vozidel</t>
  </si>
  <si>
    <t>Výstavba kanalizačních vpustí</t>
  </si>
  <si>
    <t>V l a s t n í   p ř í j m y</t>
  </si>
  <si>
    <t>Studená voda - Rubicon</t>
  </si>
  <si>
    <t>Plyn - Rubicon</t>
  </si>
  <si>
    <t>Elektrická energie - Rubicon</t>
  </si>
  <si>
    <t>Nájemné - Rubicon</t>
  </si>
  <si>
    <t>Nákup ostatních služeb - dopravní podklady</t>
  </si>
  <si>
    <t>Nákup ostatních služeb - soutěže</t>
  </si>
  <si>
    <t>Ostatní nákup DNM - US Zavadilka sever</t>
  </si>
  <si>
    <t>Programové vybavení - vč.upgrade SW</t>
  </si>
  <si>
    <t>Nákup ostatních služeb - lesy, myslivost</t>
  </si>
  <si>
    <t>Daň z příjmů FO ze sam.výděl.činnosti</t>
  </si>
  <si>
    <t>Daň z příjmů FO z kapitálových výnosů</t>
  </si>
  <si>
    <t>Opravy a udržování - kluby důchodců</t>
  </si>
  <si>
    <t>Pohoštění - výstavy</t>
  </si>
  <si>
    <t>Pohoštění - cvičení krizového štábu</t>
  </si>
  <si>
    <t>Opravy a udržování - fotbalový stadion</t>
  </si>
  <si>
    <t>DHDM - lavičky, dětské prvky</t>
  </si>
  <si>
    <t>Nákup ostatních služeb - odvoz zeminy</t>
  </si>
  <si>
    <t xml:space="preserve">      Rozpočet kapitálových výdajů</t>
  </si>
  <si>
    <t>Nájemné za nájem s právem koupě</t>
  </si>
  <si>
    <t>110 celkem</t>
  </si>
  <si>
    <t>Služby peněžních ústavů - pojištění výstavy</t>
  </si>
  <si>
    <t>MŠ U Pramene - Pohůrka</t>
  </si>
  <si>
    <t>ZŠ Bezdrevská - Vltava</t>
  </si>
  <si>
    <t>ZŠ Máj I</t>
  </si>
  <si>
    <t>ZŠ Máj II</t>
  </si>
  <si>
    <t>ZŠ L. Kuby - Rožnov</t>
  </si>
  <si>
    <t>ZŠ Pohůrecká - Suché Vrbné</t>
  </si>
  <si>
    <t>Platby daní a poplatků - DPH ČOV</t>
  </si>
  <si>
    <t>Věcné dary - dětské domovy</t>
  </si>
  <si>
    <t>Služby zpracování dat - aktualizace DTMM</t>
  </si>
  <si>
    <t xml:space="preserve">Knihy, učební pomůcky a tisk </t>
  </si>
  <si>
    <t>Opravy a udržování</t>
  </si>
  <si>
    <t>5499</t>
  </si>
  <si>
    <t>113 celkem</t>
  </si>
  <si>
    <t>5362</t>
  </si>
  <si>
    <t>Platby daní a poplatků - převod nemovitostí</t>
  </si>
  <si>
    <t>Opravy a udržování - parkovacích automatů</t>
  </si>
  <si>
    <t>Opravy a udržování - komunikací</t>
  </si>
  <si>
    <t>3745</t>
  </si>
  <si>
    <t>Opravy a udržování - pískovišť a laviček</t>
  </si>
  <si>
    <t>119 celkem</t>
  </si>
  <si>
    <t>6112</t>
  </si>
  <si>
    <t>Služby školení a vzdělávání - jazykové kurzy</t>
  </si>
  <si>
    <t>Služby školení a vzdělávání - personalistika, řízení, mzdy</t>
  </si>
  <si>
    <t>DHDM - přeznačení historického centra</t>
  </si>
  <si>
    <t>Studená voda - kašny a pítka</t>
  </si>
  <si>
    <t>Nákup ostatních služeb - čištění kašen, pítek</t>
  </si>
  <si>
    <t>Opravy a udržování - kašen a pítek</t>
  </si>
  <si>
    <t>Cestovné - školení a porady VO</t>
  </si>
  <si>
    <t>120 celkem</t>
  </si>
  <si>
    <t>Opravy a udržování - malování a nátěry</t>
  </si>
  <si>
    <t>MŠ K. Štěcha</t>
  </si>
  <si>
    <t>MŠ E. Pittera</t>
  </si>
  <si>
    <t>Programové vybavení - ekonomický SW</t>
  </si>
  <si>
    <t>Programové vybavení - spisová služba</t>
  </si>
  <si>
    <t>Programové vybavení - upgrade SW</t>
  </si>
  <si>
    <t>Opravy a udržování - dopravních prostředků</t>
  </si>
  <si>
    <t>ZTV Husova kolonie - průmyslová zóna</t>
  </si>
  <si>
    <t>194 celkem</t>
  </si>
  <si>
    <t>Platby daní a poplatků - daň z nemovitosti</t>
  </si>
  <si>
    <t>195 celkem</t>
  </si>
  <si>
    <t xml:space="preserve">Nákup ostatních služeb - Terminál </t>
  </si>
  <si>
    <t>101-103,106,109-110,113,117</t>
  </si>
  <si>
    <t>102,112-115,122</t>
  </si>
  <si>
    <t>102,108,116,119,195</t>
  </si>
  <si>
    <t>108,116</t>
  </si>
  <si>
    <t>Ostatní tělovýchovná činnost</t>
  </si>
  <si>
    <t>Nákup ostatních služeb - Robinson</t>
  </si>
  <si>
    <t>Úroky vlastní - úvěr HVB Bank a.s.</t>
  </si>
  <si>
    <t>Neinvestiční převody z Národního fondu</t>
  </si>
  <si>
    <t>Neinvestiční přijaté dotace z VPS SR</t>
  </si>
  <si>
    <t>Nákup ostatních služeb - realitní kanceláře</t>
  </si>
  <si>
    <t>201</t>
  </si>
  <si>
    <t>Neinvestiční příspěvky zřízeným PO</t>
  </si>
  <si>
    <t>201 celkem</t>
  </si>
  <si>
    <t>203</t>
  </si>
  <si>
    <t>205</t>
  </si>
  <si>
    <t>206</t>
  </si>
  <si>
    <t>207</t>
  </si>
  <si>
    <t>207 celkem</t>
  </si>
  <si>
    <t>209</t>
  </si>
  <si>
    <t>210</t>
  </si>
  <si>
    <t>211</t>
  </si>
  <si>
    <t>212</t>
  </si>
  <si>
    <t>212 celkem</t>
  </si>
  <si>
    <t>213</t>
  </si>
  <si>
    <t>214</t>
  </si>
  <si>
    <t>215</t>
  </si>
  <si>
    <t>216</t>
  </si>
  <si>
    <t>216 celkem</t>
  </si>
  <si>
    <t>217</t>
  </si>
  <si>
    <t>Přijaté nekapitálové přísp. a náhr. - sportovní hry</t>
  </si>
  <si>
    <t>Nájemné - sportovní hry</t>
  </si>
  <si>
    <t>Pohoštění - sportovní hry</t>
  </si>
  <si>
    <t>Věcné dary - sportovní hry</t>
  </si>
  <si>
    <t>Nákup ostatních služeb - sportovní hry</t>
  </si>
  <si>
    <t>Cestovné - sportovní hry</t>
  </si>
  <si>
    <t>Ostatní osobní výdaje - sportovní hry</t>
  </si>
  <si>
    <t xml:space="preserve">Ostatní osobní výdaje </t>
  </si>
  <si>
    <t>217 celkem</t>
  </si>
  <si>
    <t>218</t>
  </si>
  <si>
    <t>218 celkem</t>
  </si>
  <si>
    <t>219</t>
  </si>
  <si>
    <t>219 celkem</t>
  </si>
  <si>
    <t>220</t>
  </si>
  <si>
    <t>221</t>
  </si>
  <si>
    <t>222</t>
  </si>
  <si>
    <t>223</t>
  </si>
  <si>
    <t>ZŠ J.Š. Baara</t>
  </si>
  <si>
    <t>224</t>
  </si>
  <si>
    <t>224 celkem</t>
  </si>
  <si>
    <t>225</t>
  </si>
  <si>
    <t>227</t>
  </si>
  <si>
    <t>228</t>
  </si>
  <si>
    <t>229</t>
  </si>
  <si>
    <t>265</t>
  </si>
  <si>
    <t>265 celkem</t>
  </si>
  <si>
    <t>271</t>
  </si>
  <si>
    <t>3311</t>
  </si>
  <si>
    <t>272</t>
  </si>
  <si>
    <t>Opravy a udržování - vodorovného značení</t>
  </si>
  <si>
    <t>403</t>
  </si>
  <si>
    <t>5213</t>
  </si>
  <si>
    <t>2221</t>
  </si>
  <si>
    <t>Budovy, haly a stavby - veřejné osvětlení</t>
  </si>
  <si>
    <t>Dopravní podnik města, a.s.</t>
  </si>
  <si>
    <t>Dary obyvatelstvu - stipendium pro talenty</t>
  </si>
  <si>
    <t>Plyn - AzD</t>
  </si>
  <si>
    <t>Elektrická energie - AzD</t>
  </si>
  <si>
    <t>Služby telekomunikací a radiokomunikací - AzD</t>
  </si>
  <si>
    <t>Daň z přidané hodnoty</t>
  </si>
  <si>
    <t>Nájemné - centrum pro ochranu zvířat</t>
  </si>
  <si>
    <t>Odpovědné místo</t>
  </si>
  <si>
    <t>Věcný obsah</t>
  </si>
  <si>
    <t>Městská policie</t>
  </si>
  <si>
    <t>Odbor školství a tělovýchovy</t>
  </si>
  <si>
    <t>Odbor sociálních věcí</t>
  </si>
  <si>
    <t>Odbor vnitřních věcí</t>
  </si>
  <si>
    <t>Investiční odbor</t>
  </si>
  <si>
    <t>Majetkový odbor</t>
  </si>
  <si>
    <t>Odbor správy veřejných statků</t>
  </si>
  <si>
    <t>Kancelář primátora</t>
  </si>
  <si>
    <t>Kancelář tajemníka</t>
  </si>
  <si>
    <t>Program prevence kriminality</t>
  </si>
  <si>
    <t>MŠ Papírenská</t>
  </si>
  <si>
    <t>MŠ Větrná</t>
  </si>
  <si>
    <t>MŠ Jizerská</t>
  </si>
  <si>
    <t>MŠ Dlouhá</t>
  </si>
  <si>
    <t>MŠ Špálova</t>
  </si>
  <si>
    <t>MŠ Zeyerova</t>
  </si>
  <si>
    <t>MŠ Pražská</t>
  </si>
  <si>
    <t>ZŠ Grünwaldova</t>
  </si>
  <si>
    <t>ZŠ Kubatova</t>
  </si>
  <si>
    <t>ZŠ Nová</t>
  </si>
  <si>
    <t>ZŠ Matice školské</t>
  </si>
  <si>
    <t>ZŠ Dukelská</t>
  </si>
  <si>
    <t>ZŠ Čéčova</t>
  </si>
  <si>
    <t>Jihočeské divadlo</t>
  </si>
  <si>
    <t>Malé divadlo</t>
  </si>
  <si>
    <t>Příspěvek při péči o osobu blízkou</t>
  </si>
  <si>
    <t xml:space="preserve">IO </t>
  </si>
  <si>
    <t>Stavební úpravy Lannovy třídy</t>
  </si>
  <si>
    <t>Půdní vestavba K. Weise 16</t>
  </si>
  <si>
    <t>Projektová dokumentace - Čistá Vltava</t>
  </si>
  <si>
    <t>Domov důchodců Hvízdal II</t>
  </si>
  <si>
    <t>Rekonstrukce Jirsíkovy ulice</t>
  </si>
  <si>
    <t>Stavební úpravy ulic podle požadavků SVS</t>
  </si>
  <si>
    <t>Kanalizace - propojení okruhů</t>
  </si>
  <si>
    <t xml:space="preserve">Úpravy inženýrských sítí v Jubilejní ul. </t>
  </si>
  <si>
    <t>Protipovodňová opatření u Malého jezu</t>
  </si>
  <si>
    <t>Regenerace panelových sídlišť</t>
  </si>
  <si>
    <t>Garážové a skladové prostory pro potřeby MM</t>
  </si>
  <si>
    <t>Příspěvek na zvláštní pomůcky</t>
  </si>
  <si>
    <t>Neinv.dotace občanským sdružením - Bambiriáda</t>
  </si>
  <si>
    <t>Příspěvek na úpravu a prov.bezbar. bytu</t>
  </si>
  <si>
    <t xml:space="preserve">Dávky sociální péče pro staré občany </t>
  </si>
  <si>
    <t>Dávky sociální péče pro rodinu a  děti</t>
  </si>
  <si>
    <t>Odbor územního plánování a architektury</t>
  </si>
  <si>
    <t>Příspěvek na individuální dopravu</t>
  </si>
  <si>
    <t>Příspěvek při odchodu z ústavního zařízení</t>
  </si>
  <si>
    <t>Příspěvek na provoz motorového vozidla</t>
  </si>
  <si>
    <t>Odbor ochrany životního prostředí</t>
  </si>
  <si>
    <t>Finanční odbor</t>
  </si>
  <si>
    <t>Fond zaměstnanců města</t>
  </si>
  <si>
    <t>Veřejné služby</t>
  </si>
  <si>
    <t>ŠJ U Tří lvů</t>
  </si>
  <si>
    <t>Správní odbor</t>
  </si>
  <si>
    <t xml:space="preserve"> </t>
  </si>
  <si>
    <t>X</t>
  </si>
  <si>
    <t>Akce/účel</t>
  </si>
  <si>
    <t>Položka</t>
  </si>
  <si>
    <t>Paragraf</t>
  </si>
  <si>
    <t>v tis. Kč</t>
  </si>
  <si>
    <t>100 celkem</t>
  </si>
  <si>
    <t>102 celkem</t>
  </si>
  <si>
    <t>105 celkem</t>
  </si>
  <si>
    <t>Programové vybavení</t>
  </si>
  <si>
    <t>108 celkem</t>
  </si>
  <si>
    <t>111</t>
  </si>
  <si>
    <t>6119</t>
  </si>
  <si>
    <t>3635</t>
  </si>
  <si>
    <t>111 celkem</t>
  </si>
  <si>
    <t>Poplatky za uložení odpadů</t>
  </si>
  <si>
    <t>Poplatek z ubytovací kapacity</t>
  </si>
  <si>
    <t>Odvod výtěžku z provozování loterií</t>
  </si>
  <si>
    <t xml:space="preserve">Příjmy z prodeje krátkodobého a DDM </t>
  </si>
  <si>
    <t>Splátky půjčených prostř.od obyv. - FRB</t>
  </si>
  <si>
    <t>Nákup ostatních služeb - výsadba melioračních dřevin</t>
  </si>
  <si>
    <t>Nákup ostatních služeb - protidrogová prevence</t>
  </si>
  <si>
    <t>Studená voda - SMK</t>
  </si>
  <si>
    <t>Teplo - SMK</t>
  </si>
  <si>
    <t>Elektrická energie - SMK</t>
  </si>
  <si>
    <t>Opravy a udržování - SSZ</t>
  </si>
  <si>
    <t>Nákup ostatních služeb - prezentace města EXPO REAL</t>
  </si>
  <si>
    <t>Splátky půjčených prostř.od obyv. - nevyplacené mzdy</t>
  </si>
  <si>
    <t>Ostatní neinv.dot.nezisk.a pod.org. - JCCR</t>
  </si>
  <si>
    <t>Ostatní neinv.dot.nezisk.a pod.org. - SMK</t>
  </si>
  <si>
    <t>Ostatní neinv.dot.nezisk.a pod.org. - SHS ČMS</t>
  </si>
  <si>
    <t>Ostatní neinv.dot.nezisk.a pod.org. - SMO</t>
  </si>
  <si>
    <t>Ostatní neinv.dot.nezisk.a pod.org. - NSZM</t>
  </si>
  <si>
    <t>Ostatní neinv.dot.nezisk.a pod.org. - Silva Nortica</t>
  </si>
  <si>
    <t>Odvody za odnětí půdy ze ZPF</t>
  </si>
  <si>
    <t>Poplatek za lázeňský nebo rekreační pobyt</t>
  </si>
  <si>
    <t>Věcné dary - BESIP</t>
  </si>
  <si>
    <t>Nákup ostatních služeb - 60. výročí osvobození</t>
  </si>
  <si>
    <t>Ostatní osobní výdaje - Mateřinka</t>
  </si>
  <si>
    <t>Nákup materiálu jinde nezařazený - Mateřinka</t>
  </si>
  <si>
    <t>Služby pošt - Mateřinka</t>
  </si>
  <si>
    <t>Nájemné - Mateřinka</t>
  </si>
  <si>
    <t>Nákup ostatních služeb - Mateřinka</t>
  </si>
  <si>
    <t>Platby daní a poplatků - exekutoři</t>
  </si>
  <si>
    <t>Konzultační, poradenské a právní služby - portfolio</t>
  </si>
  <si>
    <t>Nákup materiálu jinde nezařazený - náboje</t>
  </si>
  <si>
    <t>Nákup materiálu jinde nezařazený - Rubicon</t>
  </si>
  <si>
    <t>Nákup materiálu jinde nezařazený - AzD</t>
  </si>
  <si>
    <t>Nákup materiálu jinde nezařazený - tonery</t>
  </si>
  <si>
    <t>Nákup materiálu jinde nezařazený - skleničky</t>
  </si>
  <si>
    <t>Správní poplatky - rybářské lístky</t>
  </si>
  <si>
    <t>Platy zaměstnanců v pracovním poměru</t>
  </si>
  <si>
    <t>Povinné pojistné na veřejné zdravotní pojištění</t>
  </si>
  <si>
    <t>Ostatní platy - refundace</t>
  </si>
  <si>
    <t xml:space="preserve">DHDM </t>
  </si>
  <si>
    <t>DHDM - vybavení</t>
  </si>
  <si>
    <t>DHDM - vybavení AzD</t>
  </si>
  <si>
    <t>DHDM - dovybavení centra pro ochranu zvířat</t>
  </si>
  <si>
    <t>DHDM - do 3 tis. Kč</t>
  </si>
  <si>
    <t>DHDM - nad 3 tis. Kč</t>
  </si>
  <si>
    <t xml:space="preserve">DHDM - vodoměry </t>
  </si>
  <si>
    <t>DHDM - výpočetní technika</t>
  </si>
  <si>
    <t>DHDM</t>
  </si>
  <si>
    <t>DHDM - spoluúčast na programu prevence</t>
  </si>
  <si>
    <t xml:space="preserve">DHDM  </t>
  </si>
  <si>
    <t>Studená voda</t>
  </si>
  <si>
    <t>Studená voda - AzD</t>
  </si>
  <si>
    <t>Teplo</t>
  </si>
  <si>
    <t>Teplá voda</t>
  </si>
  <si>
    <t>Nákup ostatních služeb - tisk tiskopisů</t>
  </si>
  <si>
    <t>Nákup ostatních služeb - označení služebních aut</t>
  </si>
  <si>
    <t>Nákup ostatních služeb - příspěvek na stravování</t>
  </si>
  <si>
    <t>Nákup ostatních služeb - odchyt psů</t>
  </si>
  <si>
    <t>Nákup ostatních služeb - ochrana a provoz rezervací</t>
  </si>
  <si>
    <t>Nákup ostatních služeb - údržba pam.stromů a VKP</t>
  </si>
  <si>
    <t>Nákup ostatních služeb - ÚSES</t>
  </si>
  <si>
    <t>Nákup ostatních služeb - vyhlaš.pam.stromů a VKP</t>
  </si>
  <si>
    <t>Nákup ostatních služeb - ekologická výchova</t>
  </si>
  <si>
    <t xml:space="preserve">Nákup ostatních služeb - čipování </t>
  </si>
  <si>
    <t xml:space="preserve">      Rozpočet příjmů</t>
  </si>
  <si>
    <t xml:space="preserve">      Rozpočet běžných výdajů</t>
  </si>
  <si>
    <t>Rozpočet financování</t>
  </si>
  <si>
    <t>Kapitálové příjmy</t>
  </si>
  <si>
    <t>Financování celkem</t>
  </si>
  <si>
    <t>Úhrn zdrojů</t>
  </si>
  <si>
    <t>tis. Kč</t>
  </si>
  <si>
    <t>Obecní živnostenský úřad</t>
  </si>
  <si>
    <t>Daňové příjmy</t>
  </si>
  <si>
    <t>Nedaňové příjmy</t>
  </si>
  <si>
    <t xml:space="preserve">Kapitálové příjmy </t>
  </si>
  <si>
    <t>Nákup ostatních služeb - likvidace VT</t>
  </si>
  <si>
    <t>Vlastní příjmy celkem</t>
  </si>
  <si>
    <t>102,105</t>
  </si>
  <si>
    <t xml:space="preserve">Neinvestiční přijaté dotace </t>
  </si>
  <si>
    <t>Převody z vl.fondů HČ</t>
  </si>
  <si>
    <t xml:space="preserve">Investiční dotace </t>
  </si>
  <si>
    <t>Přijaté dotace</t>
  </si>
  <si>
    <t>P Ř Í J M Y    C E L K E M</t>
  </si>
  <si>
    <t>F I N A N C O V Á N Í</t>
  </si>
  <si>
    <t>Dlouhodobé přijaté půjčené prostředky</t>
  </si>
  <si>
    <t xml:space="preserve">Aktivní krátkodobé operace řízení likvidity </t>
  </si>
  <si>
    <t>Ú H R N     Z D R O J Ů</t>
  </si>
  <si>
    <t>O d p o v ě d n é   m í s t o</t>
  </si>
  <si>
    <t xml:space="preserve"> Rozpočet výdajů</t>
  </si>
  <si>
    <t>Odbory Magistrátu města</t>
  </si>
  <si>
    <t>201-212 a 230-235</t>
  </si>
  <si>
    <t>213-228 a 236-237</t>
  </si>
  <si>
    <t>229 a 238</t>
  </si>
  <si>
    <t>PO - školství</t>
  </si>
  <si>
    <t>PO - sociální</t>
  </si>
  <si>
    <t>PO - kulturní</t>
  </si>
  <si>
    <t>PO - ostatní</t>
  </si>
  <si>
    <t>Podnikatelské subjekty</t>
  </si>
  <si>
    <t>Běžné výdaje celkem</t>
  </si>
  <si>
    <t>Příspěvkové organizace</t>
  </si>
  <si>
    <t>Dopravní podnik města a.s.</t>
  </si>
  <si>
    <t>Správa domů s.r.o.</t>
  </si>
  <si>
    <t>Kapitálové výdaje celkem</t>
  </si>
  <si>
    <t>V Ý D A J E    C E L K E M</t>
  </si>
  <si>
    <t>Změna stavu krátkodobých prostř.na bk.účtech - fondu pomoci</t>
  </si>
  <si>
    <t xml:space="preserve">Dopravní prostředky </t>
  </si>
  <si>
    <t xml:space="preserve">Vratka nevyčerpané stát.dotace - komunitní plán </t>
  </si>
  <si>
    <t>Nákup ostatních služeb - odstranění objektů</t>
  </si>
  <si>
    <t>Nákup ostatních služeb - SMK</t>
  </si>
  <si>
    <t>Ostatní nákup DNM - změna ÚP</t>
  </si>
  <si>
    <t>Sokolský ostrov - komunikační propojení - PD</t>
  </si>
  <si>
    <t>St. úpravy ul. K. Štěcha</t>
  </si>
  <si>
    <t>Instalace parkovacích automatů</t>
  </si>
  <si>
    <t>Přijaté neinvestiční dary</t>
  </si>
  <si>
    <t>OÚPA</t>
  </si>
  <si>
    <t>OICT</t>
  </si>
  <si>
    <t>Investiční přijaté dotace od krajů</t>
  </si>
  <si>
    <t xml:space="preserve">Nákup ostatních služeb </t>
  </si>
  <si>
    <t>Nákup ostatních služeb - inzerce a propagace</t>
  </si>
  <si>
    <t>Nákup ostatních služeb - statistika</t>
  </si>
  <si>
    <t>Nákup ostatních služeb - týden zahraniční kultury</t>
  </si>
  <si>
    <t>Nákup ostatních služeb - spolupráce s partnerskými městy</t>
  </si>
  <si>
    <t>Nákup ostatních služeb - ostatní zahr. spolupráce</t>
  </si>
  <si>
    <t>Nákup ostatních služeb - radniční bál</t>
  </si>
  <si>
    <t>Nákup ostatních služeb - Masopust</t>
  </si>
  <si>
    <t>Nákup ostatních služeb - Čarodějnice</t>
  </si>
  <si>
    <t>Nákup ostatních služeb - Koncerty na letní scéně</t>
  </si>
  <si>
    <t>Nákup ostatních služeb - tradiční svátky</t>
  </si>
  <si>
    <t>Nákup ostatních služeb - významná výročí</t>
  </si>
  <si>
    <t>Nákup ostatních služeb - fotodokumentace</t>
  </si>
  <si>
    <t>Nákup ostatních služeb - Kulturní léto</t>
  </si>
  <si>
    <t>Nákup ostatních služeb - Příjemná setkání</t>
  </si>
  <si>
    <t>Kapitálové výdaje</t>
  </si>
  <si>
    <t>Účelové neinvestiční transfery nepodnikajícím fyzickým osobám</t>
  </si>
  <si>
    <t>FINANCOVÁNÍ</t>
  </si>
  <si>
    <t>Neinvestiční transfery obyvatelstvu nemající charakter daru</t>
  </si>
  <si>
    <t>Ostatní kapitálové výdaje</t>
  </si>
  <si>
    <t>Služby peněžních ústavů</t>
  </si>
  <si>
    <t>Sociální dávky</t>
  </si>
  <si>
    <t>Platby daní a poplatků</t>
  </si>
  <si>
    <t>Budovy, haly a stavby</t>
  </si>
  <si>
    <t>F I N A N C O V Á N Í   C E L K E M</t>
  </si>
  <si>
    <t>Ostatní úroky a ostatní finanční výdaje</t>
  </si>
  <si>
    <t xml:space="preserve">Ostatní neinvestiční transfery obyvatelstvu </t>
  </si>
  <si>
    <t>NÁZEV</t>
  </si>
  <si>
    <t xml:space="preserve">Ostatní platy </t>
  </si>
  <si>
    <t>Náležitosti osob vykonávajících základní (náhradní) a další vojenskou službu nebo civilní službu</t>
  </si>
  <si>
    <t>Drobný hmotný dlouhodobý majetek</t>
  </si>
  <si>
    <t>Nákup zboží</t>
  </si>
  <si>
    <t>Úroky vlastní</t>
  </si>
  <si>
    <t>Služby zpracování dat</t>
  </si>
  <si>
    <t>Ostatní nákupy jinde nezařazené</t>
  </si>
  <si>
    <t>Neinvestiční nákupy a související výdaje</t>
  </si>
  <si>
    <t>Neinvestiční dotace nefinančním podnikatelským subjektům - fyzickým osobám</t>
  </si>
  <si>
    <t>Neinvestiční dotace nefinančním podnikatelským subjektům - právnickým osobám</t>
  </si>
  <si>
    <t xml:space="preserve">Ostatní neinvestiční dotace podnikatelským subjektům </t>
  </si>
  <si>
    <t xml:space="preserve">Ostatní neinvestiční dotace neziskovým a podobným organizacím </t>
  </si>
  <si>
    <t>Neinvestiční transfery podnikatelským subjektům a neziskovým organizacím</t>
  </si>
  <si>
    <t>Neinvestiční příspěvky zřízeným příspěvkovým organizacím</t>
  </si>
  <si>
    <t>Neinvestiční příspěvky ostatním příspěvkovým organizacím</t>
  </si>
  <si>
    <t>Neinvestiční transfery a některé další platby rozpočtům</t>
  </si>
  <si>
    <t>Dary obyvatelstvu</t>
  </si>
  <si>
    <t>Neinvestiční transfery obyvatelstvu</t>
  </si>
  <si>
    <t xml:space="preserve">Neinvestiční půjčené prostředky </t>
  </si>
  <si>
    <t>Ostatní neinvestiční výdaje</t>
  </si>
  <si>
    <t>Běžné výdaje</t>
  </si>
  <si>
    <t xml:space="preserve">Ostatní nákup dlouhodobého nehmotného  majetku </t>
  </si>
  <si>
    <t>Dopravní prostředky</t>
  </si>
  <si>
    <t>Investiční nákupy a související výdaje</t>
  </si>
  <si>
    <t>Investiční dotace nefinančním podnikatelským subjektům - právnickým osobám</t>
  </si>
  <si>
    <t>Investiční transfery</t>
  </si>
  <si>
    <t>Investiční půjčené prostředky obyvatelstvu</t>
  </si>
  <si>
    <t>Investiční půjčené prostředky</t>
  </si>
  <si>
    <t>Výdaje na platy, ostatní platby za provedenou práci a pojistné</t>
  </si>
  <si>
    <t xml:space="preserve">Návrh na rok 2006 </t>
  </si>
  <si>
    <t>% proti SR 2005</t>
  </si>
  <si>
    <t>% proti UR 2005</t>
  </si>
  <si>
    <t xml:space="preserve">Změna stavu krátkodobých prostředků na bankovních účtech </t>
  </si>
  <si>
    <t xml:space="preserve">                   V Ý D A J E</t>
  </si>
  <si>
    <t>položka, podseskup.</t>
  </si>
  <si>
    <t>Neinvestiční dotace obecné prospěšným organizacím</t>
  </si>
  <si>
    <t xml:space="preserve">Výdaje z FV minulých let mezi krajem a obcemi </t>
  </si>
  <si>
    <t>Povinné pojistné na sociální zabezpečení a příspěvek na státní politiku zaměstnanosti</t>
  </si>
  <si>
    <t>Vratky veřejným rozpočtům ústřední úrovně transferů poskytnutých v minulých rozpočtových obdobích</t>
  </si>
  <si>
    <t>Investiční dotace zřízeným příspěvkovým organizacím</t>
  </si>
  <si>
    <t>Splátky půjček z FRB, FZM, nevypl. mzdy</t>
  </si>
  <si>
    <t>PO</t>
  </si>
  <si>
    <t>Sportovní zařízení v majetku obce</t>
  </si>
  <si>
    <t xml:space="preserve"> 114</t>
  </si>
  <si>
    <t xml:space="preserve">Ostatní záležitosti bezpečnosti a veřejného pořádku </t>
  </si>
  <si>
    <t>109,117</t>
  </si>
  <si>
    <t>102,112,115,119</t>
  </si>
  <si>
    <t>111,112,115</t>
  </si>
  <si>
    <t>Bezpečnost silničního provozu</t>
  </si>
  <si>
    <t>Ostatní záležitosti v silniční dopravě</t>
  </si>
  <si>
    <t>Provoz veřejné železniční dopravy</t>
  </si>
  <si>
    <t xml:space="preserve"> 104,115</t>
  </si>
  <si>
    <t>Nákup ostatních služeb - Dny slovenské kultury</t>
  </si>
  <si>
    <t>Nákup ostatních služeb - Překročme bariéry</t>
  </si>
  <si>
    <t xml:space="preserve">Nákup ostatních služeb - Den plný her -  Den dětí </t>
  </si>
  <si>
    <t>Nákup ostatních služeb - Den seniorů</t>
  </si>
  <si>
    <t xml:space="preserve">Nákup ostatních služeb - tisk kult.propag.materiálu </t>
  </si>
  <si>
    <t>Nákup ostatních služeb - kronika města</t>
  </si>
  <si>
    <t>Nákup ostatních služeb - výstavy</t>
  </si>
  <si>
    <t>Nákup ostatních služeb - Vodní hry</t>
  </si>
  <si>
    <t>Nákup ostatních služeb</t>
  </si>
  <si>
    <t>Nákup ostatních služeb - Projekt Zdravé město</t>
  </si>
  <si>
    <t>Nákup ostatních služeb - plavání pro ZTP</t>
  </si>
  <si>
    <t>Nákup ostatních služeb - AzD</t>
  </si>
  <si>
    <t>Nákup ostatních služeb - lékařské prohlídky</t>
  </si>
  <si>
    <t>Nákup ostatních služeb - centrum pro ochranu zvířat</t>
  </si>
  <si>
    <t>Nákup ostatních služeb - dodavatelský úklid</t>
  </si>
  <si>
    <t>Nákup ostatních služeb - inzerce</t>
  </si>
  <si>
    <t>Nákup ostatních služeb - odvoz odpadu</t>
  </si>
  <si>
    <t>Nákup ostatních služeb - vazba tiskopisů</t>
  </si>
  <si>
    <t>Nákup ostatních služeb - servis kopírek</t>
  </si>
  <si>
    <t>Nákup ostatních služeb - tiskařské práce</t>
  </si>
  <si>
    <t>Nákup ostatních služeb - nákl.přeprava, stěhování</t>
  </si>
  <si>
    <t>Nákup ostatních služeb - tisk</t>
  </si>
  <si>
    <t>Nákup ostatních služeb - stav.histor.průzkum</t>
  </si>
  <si>
    <t>Nákup ostatních služeb - drobné dopravní studie</t>
  </si>
  <si>
    <t>Nákup ostatních služeb - sociologie, statistika</t>
  </si>
  <si>
    <t>Nákup ostatních služeb - kopírování, fotodokumentace</t>
  </si>
  <si>
    <t>Ostatní nákup DNM - navazující dokumentace</t>
  </si>
  <si>
    <t>Nákup ostatních služeb - kopírování dokumentace</t>
  </si>
  <si>
    <t>Nákup ostatních služeb - zveřejňování veřejných zakázek</t>
  </si>
  <si>
    <t>Nákup ostatních služeb - ruční úklid</t>
  </si>
  <si>
    <t>Nákup ostatních služeb - čištění kanalizačních vpustí</t>
  </si>
  <si>
    <t xml:space="preserve">Nákup ostatních služeb - vyvážení odpad.košů </t>
  </si>
  <si>
    <t>Nákup ostatních služeb - separovaný sběr</t>
  </si>
  <si>
    <t>Nákup ostatních služeb - likvidace a svoz komun.odpadu</t>
  </si>
  <si>
    <t>Nákup ostatních služeb - likvidace černých skládek</t>
  </si>
  <si>
    <t>Nákup ostatních služeb - zeleň Vltava</t>
  </si>
  <si>
    <t>Nákup ostatních služeb - zeleň Máj</t>
  </si>
  <si>
    <t>Nákup ostatních služeb - zeleň Šumava</t>
  </si>
  <si>
    <t>Nákup ostatních služeb - zeleň Pražské předměstí</t>
  </si>
  <si>
    <t>Nákup ostatních služeb - zeleň Pekárenská</t>
  </si>
  <si>
    <t>Nákup ostatních služeb - zeleň Rožnov</t>
  </si>
  <si>
    <t>Nákup ostatních služeb - zeleň Stromovka</t>
  </si>
  <si>
    <t>Nákup ostatních služeb - zeleň Suché Vrbné</t>
  </si>
  <si>
    <t>Nákup ostatních služeb - Centrální park</t>
  </si>
  <si>
    <t>Nákup ostatních služeb - zeleň kasárny Čt.Dvory</t>
  </si>
  <si>
    <t>Nákup ostatních služeb - úklid travnatých ploch</t>
  </si>
  <si>
    <t>Nákup ostatních služeb - výměna písku pískovišť</t>
  </si>
  <si>
    <t>Nákup ostatních služeb - kácení, prořez. a frézování</t>
  </si>
  <si>
    <t>Nákup ostatních služeb - nové výsadby</t>
  </si>
  <si>
    <t>Nákup ostatních služeb - terénní úpr. neudrž.pozemků</t>
  </si>
  <si>
    <t>103</t>
  </si>
  <si>
    <t>110</t>
  </si>
  <si>
    <t>Přijaté nekapitálové přísp.a náhr. - Budvar aréna</t>
  </si>
  <si>
    <t>Ostatní nedaňové příjmy - od rodičů</t>
  </si>
  <si>
    <t xml:space="preserve">Poplatek za likvidaci komunálního odpadu </t>
  </si>
  <si>
    <t>Poplatek za užívání veřejného prostranství</t>
  </si>
  <si>
    <t>Příjmy z poskyt.služ.a výr. - prodej vstupenek CB systém</t>
  </si>
  <si>
    <t>Platy zaměstnanců v pracovním poměru - volby do EP</t>
  </si>
  <si>
    <t>Povinné pojistné na soc.zabezpečení - volby do KZ</t>
  </si>
  <si>
    <t>Ostatní neinv.výdaje jinde nezařazené - škody při výkonu myslivecké stráže</t>
  </si>
  <si>
    <t>Povinné pojistné na soc.zabezpečení - volby do EP</t>
  </si>
  <si>
    <t>Povinné pojistné na veř.zdravotní pojištění - volby do EP</t>
  </si>
  <si>
    <t>Povinné pojistné na veř.zdravotní pojištění - volby do KZ</t>
  </si>
  <si>
    <t>Nákup ostatních služeb - chem.likvidace klíněnky</t>
  </si>
  <si>
    <t>Nákup ostatních služeb - deratizace</t>
  </si>
  <si>
    <t>Nákup ostatních služeb - fotopráce</t>
  </si>
  <si>
    <t>Nákup ostatních služeb - příprava pro investory</t>
  </si>
  <si>
    <t>Nákup ostatních služeb - propagační akce CR</t>
  </si>
  <si>
    <t>Nákup ostatních služeb - překlady a tlumočení</t>
  </si>
  <si>
    <t>Nákup ostatních služeb - lékařské vstupní prohlídky</t>
  </si>
  <si>
    <t>Nákup ostatních služeb - rekreace</t>
  </si>
  <si>
    <t xml:space="preserve">Nákup ostatních služeb - dětská rekreace </t>
  </si>
  <si>
    <t xml:space="preserve">Nákup ostatních služeb - kultura a sport </t>
  </si>
  <si>
    <t xml:space="preserve">Nákup ostatních služeb - příspěvek na stravování </t>
  </si>
  <si>
    <t>Ostatní neinvest.dotace neziskovým a pod.org.</t>
  </si>
  <si>
    <t>Ostatní neinv.dot.nezisk.a pod.org. - vol.aktivity mládeže</t>
  </si>
  <si>
    <t>Ostatní poskytované zálohy a jistiny - karty CCS</t>
  </si>
  <si>
    <t>Ostatní neinvestiční transfery obyvatelstvu</t>
  </si>
  <si>
    <t>Ostatní nákupy jinde nezařazené - ošatné</t>
  </si>
  <si>
    <t>Ostatní nákup DNM - RP Pražské předměstí</t>
  </si>
  <si>
    <t>Ostatní nákup DNM - ÚPnM - změny</t>
  </si>
  <si>
    <t>Ostatní nákup DNM - RP Plavská</t>
  </si>
  <si>
    <t>Ostatní nákup DNM - rozšíření DTMM</t>
  </si>
  <si>
    <t>Ostatní nedaňové příjmy jinde nezařazené</t>
  </si>
  <si>
    <t>Odměny členů zastupitelstev obcí a krajů</t>
  </si>
  <si>
    <t>Ostatní povinné pojistné placené zaměstnavatelem</t>
  </si>
  <si>
    <t>Domov důchodců Máj</t>
  </si>
  <si>
    <t>Nákup materiálu jinde nezařazený</t>
  </si>
  <si>
    <t>Náhrady za výkon civilní služby</t>
  </si>
  <si>
    <t xml:space="preserve">Služby pošt </t>
  </si>
  <si>
    <t xml:space="preserve">121 celkem  </t>
  </si>
  <si>
    <t>Odbor památkové péče</t>
  </si>
  <si>
    <t>OPP</t>
  </si>
  <si>
    <t>Investiční dotace zřízeným PO</t>
  </si>
  <si>
    <t>Neinv.dotace občanským sdružením - Intersalon 2006</t>
  </si>
  <si>
    <t>Náhrady platů - CVS</t>
  </si>
  <si>
    <t>Nákup ostatních služeb - značení mostů</t>
  </si>
  <si>
    <t>Nákup ostatních služeb - povýs.údržba Sady</t>
  </si>
  <si>
    <t>Máj - jih 89 b.j. IV. etapa</t>
  </si>
  <si>
    <t>Přijaté pojistné náhrady</t>
  </si>
  <si>
    <t>Neinvestiční příspěvky ostatním PO</t>
  </si>
  <si>
    <t>Neinvestiční dotace vysokým školám</t>
  </si>
  <si>
    <t>Přijaté nekapitálové příspěvky a náhrady</t>
  </si>
  <si>
    <t>ČOV - stavební část</t>
  </si>
  <si>
    <t>ČOV - strojní investice</t>
  </si>
  <si>
    <t>Vodohospodářské strojní investice</t>
  </si>
  <si>
    <t>Rekonstrukce přívodních řadů</t>
  </si>
  <si>
    <t>Pohoštění - propagace Budvar</t>
  </si>
  <si>
    <t>Investiční převody z Národního fondu</t>
  </si>
  <si>
    <t>Cestovné</t>
  </si>
  <si>
    <t>Výkupy staveb ZTV</t>
  </si>
  <si>
    <t>Opravy a udržování - sklad CO</t>
  </si>
  <si>
    <t xml:space="preserve">FO  </t>
  </si>
  <si>
    <t>Domov důchodců Máj - stroje a zařízení</t>
  </si>
  <si>
    <t>Nákup ostatních služeb - IDS</t>
  </si>
  <si>
    <t>Systém varování a vyrozumění obyvatelstva</t>
  </si>
  <si>
    <t>Nákup ostatních služeb - technická podpora</t>
  </si>
  <si>
    <t>Nájemné - uložení trofejí</t>
  </si>
  <si>
    <t>Příjmy z prodeje ostatního HDM</t>
  </si>
  <si>
    <t>Knihy, učební pomůcky a tisk - předplatné novin</t>
  </si>
  <si>
    <t>266 celkem</t>
  </si>
  <si>
    <t>Investiční dotace na nákup prostředků MHD</t>
  </si>
  <si>
    <t>Drobné stavby</t>
  </si>
  <si>
    <t>Rekonstrukce kanalizací</t>
  </si>
  <si>
    <t>Rekonstrukce vodovodů</t>
  </si>
  <si>
    <t>112</t>
  </si>
  <si>
    <t>112 celkem</t>
  </si>
  <si>
    <t>114</t>
  </si>
  <si>
    <t>6130</t>
  </si>
  <si>
    <t>3639</t>
  </si>
  <si>
    <t>Pozemky</t>
  </si>
  <si>
    <t>114 celkem</t>
  </si>
  <si>
    <t>115 celkem</t>
  </si>
  <si>
    <t>Správa veřejných statků</t>
  </si>
  <si>
    <t>191 celkem</t>
  </si>
  <si>
    <t>203 celkem</t>
  </si>
  <si>
    <t>205 celkem</t>
  </si>
  <si>
    <t>209 celkem</t>
  </si>
  <si>
    <t>211 celkem</t>
  </si>
  <si>
    <t>MŠ J. Opletala</t>
  </si>
  <si>
    <t>213 celkem</t>
  </si>
  <si>
    <t>214 celkem</t>
  </si>
  <si>
    <t>215 celkem</t>
  </si>
  <si>
    <t>220 celkem</t>
  </si>
  <si>
    <t>221 celkem</t>
  </si>
  <si>
    <t>ZŠ O. Nedbala</t>
  </si>
  <si>
    <t>222 celkem</t>
  </si>
  <si>
    <t>ZŠ E. Destinnové</t>
  </si>
  <si>
    <t>223 celkem</t>
  </si>
  <si>
    <t>225 celkem</t>
  </si>
  <si>
    <t>227 celkem</t>
  </si>
  <si>
    <t>228 celkem</t>
  </si>
  <si>
    <t>229 celkem</t>
  </si>
  <si>
    <t>261</t>
  </si>
  <si>
    <t>261 celkem</t>
  </si>
  <si>
    <t>264</t>
  </si>
  <si>
    <t>Nákup ostatních služeb - vodní hospodářství</t>
  </si>
  <si>
    <t>Nákup ostatních služeb - druhová ochrana</t>
  </si>
  <si>
    <t>Nákup ostatních služeb - dřeviny a krajina</t>
  </si>
  <si>
    <t>Jihočeské letiště České Budějovice, a.s.</t>
  </si>
  <si>
    <t>Nákup ostatních služeb - přech.chráněné plochy</t>
  </si>
  <si>
    <t>264 celkem</t>
  </si>
  <si>
    <t>403 celkem</t>
  </si>
  <si>
    <t>271 celkem</t>
  </si>
  <si>
    <t>272 celkem</t>
  </si>
  <si>
    <t>230 celkem</t>
  </si>
  <si>
    <t>231 celkem</t>
  </si>
  <si>
    <t>232 celkem</t>
  </si>
  <si>
    <t>P ř í j m y   c e l k e m</t>
  </si>
  <si>
    <t xml:space="preserve">OVV </t>
  </si>
  <si>
    <t>Příjmy z pronájmu movitých věcí - DPM</t>
  </si>
  <si>
    <t>B ě ž n é   v ý d a j e   c e l k e m</t>
  </si>
  <si>
    <t xml:space="preserve">K a p i t á l o v é   v ý d a j e   c e l k e m </t>
  </si>
  <si>
    <t>Nákup ostatních služeb - letní a zimní údržba komunikací</t>
  </si>
  <si>
    <t>Opravy a udržování - svislého dopravního značení</t>
  </si>
  <si>
    <t>Opravy a udržování - komunikací - ostatní</t>
  </si>
  <si>
    <t>ZŠ J. Š. Baara</t>
  </si>
  <si>
    <t>Programové vybavení - příspěvkové organizace</t>
  </si>
  <si>
    <t>F i n a n c o v á n í   c e l k e m</t>
  </si>
  <si>
    <t>Ostatní investiční dotace podnikatelským subjektům - podnikatelský inkubátor</t>
  </si>
  <si>
    <t>233 celkem</t>
  </si>
  <si>
    <t>234 celkem</t>
  </si>
  <si>
    <t>235 celkem</t>
  </si>
  <si>
    <t>236 celkem</t>
  </si>
  <si>
    <t>Nákup ostatních služeb - CB systém</t>
  </si>
  <si>
    <t>237 celkem</t>
  </si>
  <si>
    <t>238 celkem</t>
  </si>
  <si>
    <t>206 celkem</t>
  </si>
  <si>
    <t>210 celkem</t>
  </si>
  <si>
    <t>116 celkem</t>
  </si>
  <si>
    <t>101</t>
  </si>
  <si>
    <t>OŽP</t>
  </si>
  <si>
    <t>Opravy a udržování - Letní kino a kino Kotva</t>
  </si>
  <si>
    <t>Budovy, haly a stavby - přístřešky MHD</t>
  </si>
  <si>
    <t>Krajinská 35</t>
  </si>
  <si>
    <t>Změna stavu krátkodobých prostř.na bk.účtech - předpl.nájemné</t>
  </si>
  <si>
    <t>Změna stavu krátkodobých prostř.na bk.účtech - FRB</t>
  </si>
  <si>
    <t>Prádlo, oděv a obuv - výstroj nových pracovníků</t>
  </si>
  <si>
    <t>Nákup materiálu jinde nezařazený - volby do ZK</t>
  </si>
  <si>
    <t>Služby pošt - volby do ZK</t>
  </si>
  <si>
    <t>Nájemné - volby do ZK</t>
  </si>
  <si>
    <t>Nákup ostatních služeb - volby do ZK</t>
  </si>
  <si>
    <t>Pohoštění - stravné - volby do ZK</t>
  </si>
  <si>
    <t>Vratky veřejným rozpočtům - státní správa</t>
  </si>
  <si>
    <t>Nákup ostatních služeb - správa zařízení MŠ</t>
  </si>
  <si>
    <t>Nákup ostatních služeb - správa zařízení ZŠ</t>
  </si>
  <si>
    <t>Nákup ostatních služeb - správa zařízení ŠJ</t>
  </si>
  <si>
    <t>Nákup ostatních služeb - likvidace vegetativního odpadu</t>
  </si>
  <si>
    <t>Neinvestiční dotace obcím - Městu Vysoké Tatry</t>
  </si>
  <si>
    <t>Odstupné</t>
  </si>
  <si>
    <t>Platy zaměstnanců v pracovním poměru - volby do KZ</t>
  </si>
  <si>
    <t>Ostatní osobní výdaje - volby do KZ</t>
  </si>
  <si>
    <t>Ostatní osobní výdaje - dohody - volby do KZ</t>
  </si>
  <si>
    <t>Ostatní platy - refundace - volby do KZ</t>
  </si>
  <si>
    <t>Výpočetní technika</t>
  </si>
  <si>
    <t>Budovy, haly a stavby - oplocení sportovišť</t>
  </si>
  <si>
    <t xml:space="preserve">105 celkem       </t>
  </si>
  <si>
    <t xml:space="preserve">Budovy, haly a stavby - policové regály </t>
  </si>
  <si>
    <t>Ostatní nákup DNM - US Litvínovická silnice</t>
  </si>
  <si>
    <t>Stavební úpravy Integrované střední školy obchodní</t>
  </si>
  <si>
    <t>Stavební úpravy jeslí na dětský stacionář</t>
  </si>
  <si>
    <t>Ochranný kryt CO</t>
  </si>
  <si>
    <t>Stavební úpravy MŠ Vodňanská na archiv a sklady</t>
  </si>
  <si>
    <t>Stavební úpravy objektu Haškova 2</t>
  </si>
  <si>
    <t>Stavební úpravy Dukelská, Kněžská, Jirsíkova</t>
  </si>
  <si>
    <t>Budovy, haly a stavby - Centrum pro ochranu zvířat</t>
  </si>
  <si>
    <t>Nákup ostatních služeb - cvičení krizového štábu</t>
  </si>
  <si>
    <t>Věcné dary - ukončení volebního období</t>
  </si>
  <si>
    <t>Prádlo, oděv a obuv - obnova pro stávající pracovníky</t>
  </si>
  <si>
    <t xml:space="preserve">Budovy, haly a stavby </t>
  </si>
  <si>
    <t>Ostatní nedaňové příjmy - propagace E.ON</t>
  </si>
  <si>
    <t>Příjmy z pronájmu ost.nemovitostí - neziskové objekty</t>
  </si>
  <si>
    <t>Budovy, haly a stavby - komunikace</t>
  </si>
  <si>
    <t>Budovy, haly a stavby - chodníky,parkoviště a cyklostezky</t>
  </si>
  <si>
    <t>Uhrazené splátky dlouhodobých přijatých půjčených prostředků</t>
  </si>
  <si>
    <t>Změna stavu krátkodobých prostředků na bankovních účtech</t>
  </si>
  <si>
    <t>Služby telekomunikací a radiokomunikací - převaděč Kleť</t>
  </si>
  <si>
    <t>Realizované kurzové ztráty</t>
  </si>
  <si>
    <t>Opravy a udržování - sportovní plácky</t>
  </si>
  <si>
    <t>Nájemné - kluby důchodců</t>
  </si>
  <si>
    <t>Opravy a udržování - centrum pro ochranu zvířat</t>
  </si>
  <si>
    <t>Služby peněžních ústavů - pojistné majetku</t>
  </si>
  <si>
    <t>Služby peněžních ústavů - pojištění vozidel</t>
  </si>
  <si>
    <t xml:space="preserve">Konzultační, poradenské a právní služby </t>
  </si>
  <si>
    <t>Opravy a udržování - odstranění dopravních závad</t>
  </si>
  <si>
    <t>Opravy a udržování - orientační systém</t>
  </si>
  <si>
    <t>Programové vybavení - Microsoft</t>
  </si>
  <si>
    <t>Programové vybavení - integrace aplikací</t>
  </si>
  <si>
    <t>Programové vybavení - splátky SW z outsourcingu</t>
  </si>
  <si>
    <t>Výpočetní technika - biometrické pracoviště</t>
  </si>
  <si>
    <t>Daň z příjmů FO ze záv.čin.a fčních.požitků</t>
  </si>
  <si>
    <t>Sběrač B - Husova kolonie</t>
  </si>
  <si>
    <t>Cyklistické trasy</t>
  </si>
  <si>
    <t>1333</t>
  </si>
  <si>
    <t>Správní poplatky</t>
  </si>
  <si>
    <t>102</t>
  </si>
  <si>
    <t>FO</t>
  </si>
  <si>
    <t>1111</t>
  </si>
  <si>
    <t>1112</t>
  </si>
  <si>
    <t>1121</t>
  </si>
  <si>
    <t>Daň z příjmů právnických osob</t>
  </si>
  <si>
    <t>1341</t>
  </si>
  <si>
    <t>Poplatek ze psů</t>
  </si>
  <si>
    <t>1342</t>
  </si>
  <si>
    <t>1343</t>
  </si>
  <si>
    <t>1344</t>
  </si>
  <si>
    <t>Poplatek ze vstupného</t>
  </si>
  <si>
    <t>1345</t>
  </si>
  <si>
    <t>Poplatek za provozovaný VHP</t>
  </si>
  <si>
    <t>1511</t>
  </si>
  <si>
    <t>Daň z nemovitostí</t>
  </si>
  <si>
    <t>SO</t>
  </si>
  <si>
    <t>113</t>
  </si>
  <si>
    <t>117</t>
  </si>
  <si>
    <t>ObŽÚ</t>
  </si>
  <si>
    <t xml:space="preserve">D a ň o v é   p ř í j m y </t>
  </si>
  <si>
    <t>100</t>
  </si>
  <si>
    <t>Nákup ostatních služeb - připojení k síti Internet</t>
  </si>
  <si>
    <t>MP</t>
  </si>
  <si>
    <t>2210</t>
  </si>
  <si>
    <t>Přijaté sankční platby</t>
  </si>
  <si>
    <t>2141</t>
  </si>
  <si>
    <t>6310</t>
  </si>
  <si>
    <t>Příjmy z úroků</t>
  </si>
  <si>
    <t>2111</t>
  </si>
  <si>
    <t>Stroje, přístroje a zařízení - mobilní měřič rychlosti vozidel</t>
  </si>
  <si>
    <t>Výpočetní technika - nahrávací zařízení tel.hovorů</t>
  </si>
  <si>
    <t>3319</t>
  </si>
  <si>
    <t>Příjmy z prodeje zboží</t>
  </si>
  <si>
    <t>105</t>
  </si>
  <si>
    <t>OŠT</t>
  </si>
  <si>
    <t>2132</t>
  </si>
  <si>
    <t>3111</t>
  </si>
  <si>
    <t>3113</t>
  </si>
  <si>
    <t>106</t>
  </si>
  <si>
    <t>OSV</t>
  </si>
  <si>
    <t>4341</t>
  </si>
  <si>
    <t>OVV</t>
  </si>
  <si>
    <t>108</t>
  </si>
  <si>
    <t>IO</t>
  </si>
  <si>
    <t>MO</t>
  </si>
  <si>
    <t>2131</t>
  </si>
  <si>
    <t>Příjmy z pronájmu pozemků</t>
  </si>
  <si>
    <t>SVS</t>
  </si>
  <si>
    <t>2212</t>
  </si>
  <si>
    <t>115</t>
  </si>
  <si>
    <t>KP</t>
  </si>
  <si>
    <t xml:space="preserve">DHDM - krátká kulová zbraň </t>
  </si>
  <si>
    <t xml:space="preserve">Nákup ostatních služeb - lékařská vyšetření </t>
  </si>
  <si>
    <t>MŠ Čéčova</t>
  </si>
  <si>
    <t>Příjmy z poskytování služeb a výrobků</t>
  </si>
  <si>
    <t>3141</t>
  </si>
  <si>
    <t>MŠ Neplachova</t>
  </si>
  <si>
    <t>MŠ Nerudova</t>
  </si>
  <si>
    <t>MŠ Vrchlického</t>
  </si>
  <si>
    <t>ŠJ Rudolfovská</t>
  </si>
  <si>
    <t>191</t>
  </si>
  <si>
    <t>FZM</t>
  </si>
  <si>
    <t>N e d a ň o v é   p ř í j m y</t>
  </si>
  <si>
    <t>Opravy a udržování - mostů</t>
  </si>
  <si>
    <t>Příjmy z prodeje pozemků</t>
  </si>
  <si>
    <t>3112</t>
  </si>
  <si>
    <t>Nákup ostatních služeb - atestace IS/IT</t>
  </si>
  <si>
    <t xml:space="preserve">Služby školení a vzdělávání </t>
  </si>
  <si>
    <t>Opravy a udržování - kanalizačních vpustí</t>
  </si>
  <si>
    <t>K a p i t á l o v é   p ř í j m y</t>
  </si>
  <si>
    <t>4112</t>
  </si>
  <si>
    <t>4121</t>
  </si>
  <si>
    <t>P ř i j a t é   d o t a c e</t>
  </si>
  <si>
    <t>5311</t>
  </si>
  <si>
    <t>Ostatní osobní výdaje</t>
  </si>
  <si>
    <t>5134</t>
  </si>
  <si>
    <t>5136</t>
  </si>
  <si>
    <t>5137</t>
  </si>
  <si>
    <t>5139</t>
  </si>
  <si>
    <t>5151</t>
  </si>
  <si>
    <t>5152</t>
  </si>
  <si>
    <t>5154</t>
  </si>
  <si>
    <t>Elektrická energie</t>
  </si>
  <si>
    <t>5156</t>
  </si>
  <si>
    <t>Pohonné hmoty a maziva</t>
  </si>
  <si>
    <t>5161</t>
  </si>
  <si>
    <t>5162</t>
  </si>
  <si>
    <t>Služby telekomunikací a radiokomunikací</t>
  </si>
  <si>
    <t>5164</t>
  </si>
  <si>
    <t>Nájemné</t>
  </si>
  <si>
    <t>5167</t>
  </si>
  <si>
    <t>Služby školení a vzdělávání - POLIS</t>
  </si>
  <si>
    <t>5168</t>
  </si>
  <si>
    <t>5169</t>
  </si>
  <si>
    <t>5171</t>
  </si>
  <si>
    <t>Opravy a udržování - služebních vozidel</t>
  </si>
  <si>
    <t>Opravy a udržování - oděvů, obuvi a OOP</t>
  </si>
  <si>
    <t>5173</t>
  </si>
  <si>
    <t>Cestovné - POLIS</t>
  </si>
  <si>
    <t xml:space="preserve">Cestovné </t>
  </si>
  <si>
    <t>5175</t>
  </si>
  <si>
    <t xml:space="preserve">Pohoštění </t>
  </si>
  <si>
    <t>Nákup kolků</t>
  </si>
  <si>
    <t>Platby daní a poplatků - dálniční známky</t>
  </si>
  <si>
    <t>3749</t>
  </si>
  <si>
    <t>Konzultační, poradenské a právní služby</t>
  </si>
  <si>
    <t>3742</t>
  </si>
  <si>
    <t>3792</t>
  </si>
  <si>
    <t>Ostatní osobní výdaje - volby do EP</t>
  </si>
  <si>
    <t>Ostatní osobní výdaje - dohody - volby do EP</t>
  </si>
  <si>
    <t>Ostatní platy - refundace - volby do EP</t>
  </si>
  <si>
    <t>Vyvolávací systém - Jeronýmova</t>
  </si>
  <si>
    <t>Stroje, přístroje a zařízení - telefon.ústředna Jeronýmova</t>
  </si>
  <si>
    <t>Nákup ostatních služeb - prezentace města</t>
  </si>
  <si>
    <t>Nákup ostatních služeb - televizní přenos ME</t>
  </si>
  <si>
    <t>Nákup ostatních služeb - Den města</t>
  </si>
  <si>
    <t>Nákup ostatních služeb - Kinematograf bří Čadíků</t>
  </si>
  <si>
    <t>Nákup ostatních služeb - koncepce</t>
  </si>
  <si>
    <t>Nákup ostatních služeb - vánoční trhy</t>
  </si>
  <si>
    <t>Nákup ostatních služeb - Tříkrálový koncert</t>
  </si>
  <si>
    <t>Nákup ostatních služeb - 740 let založení města</t>
  </si>
  <si>
    <t>Nákup ostatních služeb - Encyklopedie</t>
  </si>
  <si>
    <t>Fotbalový stadion</t>
  </si>
  <si>
    <t>Programové vybavení - DMS</t>
  </si>
  <si>
    <t>Programové vybavení - Intranet</t>
  </si>
  <si>
    <t>Programové vybavení - Internet</t>
  </si>
  <si>
    <t>Programové vybavení - recepce</t>
  </si>
  <si>
    <t>Výpočetní technika - docházkový systém</t>
  </si>
  <si>
    <t xml:space="preserve">Výpočetní technika - webové kamery </t>
  </si>
  <si>
    <t xml:space="preserve">Výpočetní technika - datové propojení budov </t>
  </si>
  <si>
    <t xml:space="preserve">Výpočetní technika - kamerový systém MKDS </t>
  </si>
  <si>
    <t>Opravy a udržování - SW</t>
  </si>
  <si>
    <t>Služby zpracování dat - ortofotomapa</t>
  </si>
  <si>
    <t>Nákup ostatních služeb - SSZ</t>
  </si>
  <si>
    <t>Rekonstrukce Trival - inž.činnost</t>
  </si>
  <si>
    <t>Pohoštění</t>
  </si>
  <si>
    <t>101 celkem</t>
  </si>
  <si>
    <t>5141</t>
  </si>
  <si>
    <t>5163</t>
  </si>
  <si>
    <t xml:space="preserve">Služby peněžních ústavů </t>
  </si>
  <si>
    <t>1014</t>
  </si>
  <si>
    <t>5212</t>
  </si>
  <si>
    <t>2140</t>
  </si>
  <si>
    <t>5229</t>
  </si>
  <si>
    <t>Platby daní a poplatků - soudní poplatky</t>
  </si>
  <si>
    <t xml:space="preserve">Nákup kolků </t>
  </si>
  <si>
    <t>104</t>
  </si>
  <si>
    <t>Odbor kultury</t>
  </si>
  <si>
    <t>Jeslová a azylová zařízení</t>
  </si>
  <si>
    <t>Ústav sociální péče Hvízdal</t>
  </si>
  <si>
    <t>ODSH</t>
  </si>
  <si>
    <t>MÚ</t>
  </si>
  <si>
    <t>Matriční úřad</t>
  </si>
  <si>
    <t>Odbor rozvoje a cestovního ruchu</t>
  </si>
  <si>
    <t>Stavební úřad</t>
  </si>
  <si>
    <t>SÚ</t>
  </si>
  <si>
    <t>ORCR</t>
  </si>
  <si>
    <t>109 celkem</t>
  </si>
  <si>
    <t>122 celkem</t>
  </si>
  <si>
    <t>Centrum sociálních služeb Staroměstská</t>
  </si>
  <si>
    <t>OKU</t>
  </si>
  <si>
    <t>Světelná signalizační zařízení</t>
  </si>
  <si>
    <t>Věcné dary</t>
  </si>
  <si>
    <t>3392</t>
  </si>
  <si>
    <t>276 celkem</t>
  </si>
  <si>
    <t>104 celkem</t>
  </si>
  <si>
    <t>Plyn</t>
  </si>
  <si>
    <t>Služby školení a vzdělávání</t>
  </si>
  <si>
    <t>3421</t>
  </si>
  <si>
    <t>Ostatní osobní výdaje - úklid klubů důchodců</t>
  </si>
  <si>
    <t>Prádlo, oděv a obuv</t>
  </si>
  <si>
    <t>Knihy, učební pomůcky a tisk</t>
  </si>
  <si>
    <t>5153</t>
  </si>
  <si>
    <t>4399</t>
  </si>
  <si>
    <t>Opravy a udržování - AzD</t>
  </si>
  <si>
    <t>Pohoštění - vánoční setkání důchodců</t>
  </si>
  <si>
    <t>5221</t>
  </si>
  <si>
    <t>5222</t>
  </si>
  <si>
    <t>5223</t>
  </si>
  <si>
    <t>5410</t>
  </si>
  <si>
    <t>106 celkem</t>
  </si>
  <si>
    <t>5132</t>
  </si>
  <si>
    <t>Ochranné pomůcky</t>
  </si>
  <si>
    <t>6171</t>
  </si>
  <si>
    <t>Služby pošt</t>
  </si>
  <si>
    <t>5166</t>
  </si>
  <si>
    <t>Opravy a udržování - kancelářské techniky</t>
  </si>
  <si>
    <t>Opravy a udržování - ostatní</t>
  </si>
  <si>
    <t>Opravy a udržování - HW</t>
  </si>
  <si>
    <t>Nespecifikované rezervy</t>
  </si>
  <si>
    <t xml:space="preserve">Dlouhodobé přijaté půjčené prostředky </t>
  </si>
  <si>
    <t>Neinvestiční přijaté dotace od krajů</t>
  </si>
  <si>
    <t>Převody HČ pro bytové domy ve správě SD</t>
  </si>
  <si>
    <t>Neinvestiční přijaté dotace ze státních fondů</t>
  </si>
  <si>
    <t>Opravy a udržování - ČOV a kanalizace</t>
  </si>
  <si>
    <t>Stroje, přístroje a zařízení - pobočková telefonní ústředna</t>
  </si>
  <si>
    <t>Budovy, haly a stavby - areál odtahové služby</t>
  </si>
  <si>
    <t>Rezervy kapitálových výdajů</t>
  </si>
  <si>
    <t>Rezervy kapitálových výdajů - Školní jídelna ZŠ Matice školské</t>
  </si>
  <si>
    <t>Investiční dotace obecně prospěšným společnostem</t>
  </si>
  <si>
    <t>Budovy, haly a stavby - MŠ Papírenská</t>
  </si>
  <si>
    <t>Investiční dotace občanským sdružením - JUNÁK</t>
  </si>
  <si>
    <t>Stroje, přístroje a zařízení</t>
  </si>
  <si>
    <t>Umělecká díla a předměty</t>
  </si>
  <si>
    <t>Ostatní nákup DNM - JD otáčivé hlediště - ověřovací studie umístění stavby</t>
  </si>
  <si>
    <t>Projektová dokumentace</t>
  </si>
  <si>
    <t>PD - odbahnění a stavební úpravy rybníků</t>
  </si>
  <si>
    <t>ZTV Husova kolonie</t>
  </si>
  <si>
    <t>Stavební úpravy bytových domů</t>
  </si>
  <si>
    <t>Rekonstrukce radnice</t>
  </si>
  <si>
    <t>Přeložka silnic II/156 a II/157</t>
  </si>
  <si>
    <t>Stavební úpravy okolí kostela sv. Mikuláše - II. etapa</t>
  </si>
  <si>
    <t>Dům umění</t>
  </si>
  <si>
    <t>Jihočeské divadlo - otáčivé hlediště - maketa</t>
  </si>
  <si>
    <t>Ostatní nákup DNM - plán odpadového hospodářství</t>
  </si>
  <si>
    <t>Nákup majetkových podílů - odkoupení 100% obchodních podílů TSE Gastro a TSE Apollo</t>
  </si>
  <si>
    <t>Budovy, haly a stavby - dětské herní prvky</t>
  </si>
  <si>
    <t xml:space="preserve">Ostatní nákup DNM - revitalizace koněspřežní dráhy v Č. B.  </t>
  </si>
  <si>
    <t>Ostatní nákup DNM - Město a voda</t>
  </si>
  <si>
    <t>Nákup akcií - základní vklad Jihočeské letiště, a.s.</t>
  </si>
  <si>
    <t>Budovy, haly a stavby - zhodnocení ZS</t>
  </si>
  <si>
    <t>Rekonstrukce vířivky na PS</t>
  </si>
  <si>
    <t>Budovy, haly a stavby - zhodnocení PS</t>
  </si>
  <si>
    <t xml:space="preserve">203 celkem </t>
  </si>
  <si>
    <t xml:space="preserve">206 celkem </t>
  </si>
  <si>
    <t>Budovy, haly a stavby - rekonstrukce bytového fondu</t>
  </si>
  <si>
    <t>Budovy, haly a stavby - Hroznova 30</t>
  </si>
  <si>
    <t>Budovy, haly a stavby - Hradební 37</t>
  </si>
  <si>
    <t>Budovy, haly a stavby - U Černé věže 18</t>
  </si>
  <si>
    <t>Budovy, haly a stavby - Lannova 6</t>
  </si>
  <si>
    <t>Budovy, haly a stavby - Kanovnická 2</t>
  </si>
  <si>
    <t>Budovy, haly a stavby - Dlouhá 16</t>
  </si>
  <si>
    <t>Věcné dary - radniční bál</t>
  </si>
  <si>
    <t>Ostatní nedaňové příjmy - reklama</t>
  </si>
  <si>
    <t xml:space="preserve">Nákup ostatních služeb - grafické výstupy dat, aj. </t>
  </si>
  <si>
    <t>Neinv.dot.nefin.podnik.subj. - právnickým osobám - granty</t>
  </si>
  <si>
    <t>Neinv.dotace občanským sdružením - granty</t>
  </si>
  <si>
    <t>Neinv.dot.církvím a nábož.společnostem - granty</t>
  </si>
  <si>
    <t>Neinvestiční příspěvky zřízeným PO - granty</t>
  </si>
  <si>
    <t>Neinvestiční příspěvky ostatním PO - granty</t>
  </si>
  <si>
    <t>Služby pošt - volby do EP</t>
  </si>
  <si>
    <t>Nákup ostatních služeb - volby do EP</t>
  </si>
  <si>
    <t>Pohoštění - stravné - volby do EP</t>
  </si>
  <si>
    <t>Odbor informačních a komunikačních technologií</t>
  </si>
  <si>
    <t>KT</t>
  </si>
  <si>
    <t>Pohonné hmoty a maziva - volby do EP</t>
  </si>
  <si>
    <t>Převody z vlastních fondů HČ</t>
  </si>
  <si>
    <t>Změna stavu krátkodobých prostř.na bk.účtech - FV</t>
  </si>
  <si>
    <t>Studie proveditelnosti zanádražní komunikace</t>
  </si>
  <si>
    <t>Ostatní záležitosti v dopravě</t>
  </si>
  <si>
    <t>121</t>
  </si>
  <si>
    <t>115,191</t>
  </si>
  <si>
    <t xml:space="preserve">Ostatní přijaté vratky transferů </t>
  </si>
  <si>
    <t>Příjmy z prodeje krátkodobého a drobného dlouhodobého majetku</t>
  </si>
  <si>
    <t>Příjmy z prodeje ostatního hmotného dlouhodobého majetku</t>
  </si>
  <si>
    <t>Ostatní záležitosti kultury, církví a sdělovacích prostředků</t>
  </si>
  <si>
    <t>Ostatní správa v ochraně životního prostředí</t>
  </si>
  <si>
    <t>Územní rozvoj</t>
  </si>
  <si>
    <t>122</t>
  </si>
  <si>
    <t>Ochrana druhů a stanovišť</t>
  </si>
  <si>
    <t xml:space="preserve">položka </t>
  </si>
  <si>
    <t>tis.Kč</t>
  </si>
  <si>
    <t>Příjmy z pronájmu ostatních nemovitostí a jejich částí</t>
  </si>
  <si>
    <t>Příjmy z podílů na zisku a dividend</t>
  </si>
  <si>
    <t>Poskytnuté neinv.příspěvky a náhrady - OSA</t>
  </si>
  <si>
    <t>Splátky půjčených prostředků od obyvatelstva</t>
  </si>
  <si>
    <t>Neinvestiční přijaté dotace ze státního rozpočtu v rámci souhrnného dotačního vztahu</t>
  </si>
  <si>
    <t>*</t>
  </si>
  <si>
    <t>119,122</t>
  </si>
  <si>
    <t>Úpravy drobných vodních toků</t>
  </si>
  <si>
    <t>105,PO</t>
  </si>
  <si>
    <t>Ostatní záležitosti předškolní výchovy a základního vzdělávání</t>
  </si>
  <si>
    <t>Vydavatelská činnost</t>
  </si>
  <si>
    <t>119</t>
  </si>
  <si>
    <t>119,121</t>
  </si>
  <si>
    <t>102,112</t>
  </si>
  <si>
    <t>Sociální hospitalizace</t>
  </si>
  <si>
    <t>Ostatní sociální péče a pomoc rodině a manželství</t>
  </si>
  <si>
    <t>Ústavy péče o mládež</t>
  </si>
  <si>
    <t>Ochrana obyvatelstva</t>
  </si>
  <si>
    <t>Civilní připravenost a krizové stavy</t>
  </si>
  <si>
    <t>102,112,114,115,119</t>
  </si>
  <si>
    <t>Nebytové hospodářství</t>
  </si>
  <si>
    <t>Požární ochrana - dobrovolná část</t>
  </si>
  <si>
    <t xml:space="preserve">Požární ochrana </t>
  </si>
  <si>
    <t>Stavebnictví</t>
  </si>
  <si>
    <t>Průmyslová a ostatní odvětví hospodářství</t>
  </si>
  <si>
    <t>100,194</t>
  </si>
  <si>
    <t>Prevence před drogami, alkoholem, nikotinem a jinými návykovými látkami</t>
  </si>
  <si>
    <t>Zdravotnictví</t>
  </si>
  <si>
    <t xml:space="preserve">                 P Ř Í J M Y</t>
  </si>
  <si>
    <t>název položky</t>
  </si>
  <si>
    <t>1111-1511</t>
  </si>
  <si>
    <t>Neinvestiční přijaté dotace z všeobecné pokladní správy státního rozpočtu</t>
  </si>
  <si>
    <t>Ostatní neinvestiční přijaté dotace ze státního rozpočtu</t>
  </si>
  <si>
    <t>P Ř Í J M Y   C E L K E M</t>
  </si>
  <si>
    <t>§,     podsk.,  skupina</t>
  </si>
  <si>
    <t>DRUH PŘÍJMU</t>
  </si>
  <si>
    <t>ODPOVĚDNÉ MÍSTO</t>
  </si>
  <si>
    <t>PŘÍJMY</t>
  </si>
  <si>
    <t>Podíl na celkových příjmech</t>
  </si>
  <si>
    <t>%</t>
  </si>
  <si>
    <t>daňové</t>
  </si>
  <si>
    <t>dotace</t>
  </si>
  <si>
    <t>Silnice</t>
  </si>
  <si>
    <t>nedaňové</t>
  </si>
  <si>
    <t>Doprava</t>
  </si>
  <si>
    <t>Předškolní zařízení</t>
  </si>
  <si>
    <t>Školní stravování při předškolním a základním vzdělávání</t>
  </si>
  <si>
    <t>Vzdělávání</t>
  </si>
  <si>
    <t>Kultura, církve a sdělovací prostředky</t>
  </si>
  <si>
    <t>Tělovýchova a zájmová činnost</t>
  </si>
  <si>
    <t>Pohřebnictví</t>
  </si>
  <si>
    <t>Veřejné osvětlení</t>
  </si>
  <si>
    <t>kapitálové</t>
  </si>
  <si>
    <t>Bydlení, komunální služby a územní rozvoj</t>
  </si>
  <si>
    <t>Péče o vzhled obcí a veřejnou zeleň</t>
  </si>
  <si>
    <t>Ochrana životního prostředí</t>
  </si>
  <si>
    <t>Služby pro obyvatelstvo</t>
  </si>
  <si>
    <t>Dávky sociální péče pro sociálně vyloučené</t>
  </si>
  <si>
    <t>Příspěvek na úpravu a provoz bezbariérového bytu</t>
  </si>
  <si>
    <t>Státní moc, státní správa, územní samospráva a politické strany</t>
  </si>
  <si>
    <t>Sociální pomoc osobám v hmotné nouzi a občanům sociálně nepřizpůsobivým</t>
  </si>
  <si>
    <t>Sociální péče a pomoc a společné činnosti v sociálním zabezpečení a politice zaměstnanosti</t>
  </si>
  <si>
    <t>Sociální věci a politika zaměstnanosti</t>
  </si>
  <si>
    <t>Činnost místní správy</t>
  </si>
  <si>
    <t>Obecné příjmy a výdaje z finančních operací</t>
  </si>
  <si>
    <t>Finanční operace</t>
  </si>
  <si>
    <t>Všeobecná veřejná správa a služby</t>
  </si>
  <si>
    <t>BĚŽNÉ VÝDAJE</t>
  </si>
  <si>
    <t>KAPITÁLOVÉ VÝDAJE</t>
  </si>
  <si>
    <t>VÝDAJE CELKEM</t>
  </si>
  <si>
    <t>Podíl na celkových výdajích</t>
  </si>
  <si>
    <t>Ozdravování hospodářských zvířat, polních a speciálních plodin a zvláštní veterinární péče</t>
  </si>
  <si>
    <t>Zemědělství a lesní hospodářství</t>
  </si>
  <si>
    <t>Provoz veřejné silniční dopravy</t>
  </si>
  <si>
    <t>Pitná voda</t>
  </si>
  <si>
    <t>Vnitřní obchod, služby a cestovní ruch</t>
  </si>
  <si>
    <t>Ostatní záležitosti kultury</t>
  </si>
  <si>
    <t>Ostatní záležitosti pozemních komunikací</t>
  </si>
  <si>
    <t>Ostatní záležitosti sdělovacích prostředků</t>
  </si>
  <si>
    <t xml:space="preserve">Ostatní záležitosti kultury, církví a sdělovacích prostředků </t>
  </si>
  <si>
    <t>105,112,114,115,119, VS</t>
  </si>
  <si>
    <t>102,112,115,191</t>
  </si>
  <si>
    <t>106,Jeslová a azylová zařízení</t>
  </si>
  <si>
    <t>x</t>
  </si>
  <si>
    <t>102,106,195</t>
  </si>
  <si>
    <t>Vodní díla v zemědělské krajině</t>
  </si>
  <si>
    <t>Ostatní záležitosti vzdělávání</t>
  </si>
  <si>
    <t>31 a 32</t>
  </si>
  <si>
    <t>Monitoring půdy a podzemní vody</t>
  </si>
  <si>
    <t>Ostatní zdravotnická zařízení a služby pro zdravotnictví</t>
  </si>
  <si>
    <t>Ostatní činnost ve zdravotnictví</t>
  </si>
  <si>
    <t>Komunální služby a územní rozvoj jinde nezařazené</t>
  </si>
  <si>
    <t>Ostatní nakládání s odpady</t>
  </si>
  <si>
    <t>Ostatní činnosti k ochraně přírody a krajiny</t>
  </si>
  <si>
    <t>Domovy - penziony pro staré občany</t>
  </si>
  <si>
    <t>Ostatní záležitosti sociálních věcí a politiky zaměstnanosti</t>
  </si>
  <si>
    <t>Zastupitelstva obcí</t>
  </si>
  <si>
    <t>Ostatní činnosti jinde nezařazené</t>
  </si>
  <si>
    <t xml:space="preserve">Ostatní sociální péče a pomoc starým občanům (kromě ústavní) </t>
  </si>
  <si>
    <t>Odvádění a  čistění odpadních vod a nakládání s kaly</t>
  </si>
  <si>
    <t>Vodní hospodářství</t>
  </si>
  <si>
    <t>Divadelní činnost</t>
  </si>
  <si>
    <t>Filmová tvorba, distribuce, kina a shromažďování audiovizuálních archiválií</t>
  </si>
  <si>
    <t>Zachování a obnova kulturních památek</t>
  </si>
  <si>
    <t>Zájmová činnost v kultuře</t>
  </si>
  <si>
    <t>Využití volného času dětí a mládeže</t>
  </si>
  <si>
    <t>Bytové hospodářství</t>
  </si>
  <si>
    <t>Územní plánování</t>
  </si>
  <si>
    <t>Sběr a svoz komunálních odpadů</t>
  </si>
  <si>
    <t>Chráněné části přírody</t>
  </si>
  <si>
    <t>Ekologická výchova a osvěta</t>
  </si>
  <si>
    <t>Dávky a podpory v sociálním zabezpečení</t>
  </si>
  <si>
    <t>Bezpečnost a veřejný pořádek</t>
  </si>
  <si>
    <t>Bezpečnost státu a právní ochrana</t>
  </si>
  <si>
    <t>Ostatní činnosti</t>
  </si>
  <si>
    <t>Průmysl, stavebnictví, obchod a služby</t>
  </si>
  <si>
    <t>120</t>
  </si>
  <si>
    <t>Celospolečenské funkce lesů</t>
  </si>
  <si>
    <t>112,115</t>
  </si>
  <si>
    <t>109</t>
  </si>
  <si>
    <t>Pojištění funkčně nespecifikované</t>
  </si>
  <si>
    <t>Ostatní správa ve vodním hospodářství</t>
  </si>
  <si>
    <t>Ostatní dráhy</t>
  </si>
  <si>
    <t>Pořízení, zachování a obnova hodnot místního kulturního, národního a historického povědomí</t>
  </si>
  <si>
    <t>Příspěvek na zakoupení, opravu a zvláštní úpravu motorového vozidla</t>
  </si>
  <si>
    <t>V Ý D A J E   C E L K E M</t>
  </si>
  <si>
    <t xml:space="preserve">N Á Z E V </t>
  </si>
  <si>
    <t>Ostatní správa v průmyslu, stavebnictví, obchodu a službách</t>
  </si>
  <si>
    <t>Rekonstrukce bytového fondu</t>
  </si>
  <si>
    <t>Protipovodňová opatření - PD</t>
  </si>
  <si>
    <t>Zanádražní komunikace - PD</t>
  </si>
  <si>
    <t>Orientační informační systém města ČB</t>
  </si>
  <si>
    <t>Kanalizační sběrač C, D</t>
  </si>
  <si>
    <t>Úprava ochozu Černé věže</t>
  </si>
  <si>
    <t>410 celkem</t>
  </si>
  <si>
    <t>Správa domů s.r.o</t>
  </si>
  <si>
    <t>Rozbor příjmů</t>
  </si>
  <si>
    <t>SR</t>
  </si>
  <si>
    <t>UR</t>
  </si>
  <si>
    <t xml:space="preserve"> UR/SR</t>
  </si>
  <si>
    <t xml:space="preserve"> UR2001/2000</t>
  </si>
  <si>
    <t xml:space="preserve"> UR2002/2001</t>
  </si>
  <si>
    <t xml:space="preserve"> UR2003/2002</t>
  </si>
  <si>
    <t xml:space="preserve"> UR2004/2003</t>
  </si>
  <si>
    <t xml:space="preserve"> UR2005/2004</t>
  </si>
  <si>
    <t>návrh rozpočtu</t>
  </si>
  <si>
    <t>Návrh 2006/SR 2005</t>
  </si>
  <si>
    <t xml:space="preserve">Odbor ochrany životního prostředí </t>
  </si>
  <si>
    <t>Odbor vnějších vztahů</t>
  </si>
  <si>
    <t>Odbor rozvoje a CR</t>
  </si>
  <si>
    <t xml:space="preserve">ZO </t>
  </si>
  <si>
    <t>Zálohované organizace</t>
  </si>
  <si>
    <t>Plavecký stadion - od 1.7.2003 Odbor sportovní zařízení</t>
  </si>
  <si>
    <t>Sportovní hala</t>
  </si>
  <si>
    <t>Zimní stadion</t>
  </si>
  <si>
    <t>Technické služby města - RO</t>
  </si>
  <si>
    <t>321-325</t>
  </si>
  <si>
    <t>Veřejné služby - RO</t>
  </si>
  <si>
    <t>Plavecký stadion</t>
  </si>
  <si>
    <t>Neinv.přij.dotace ze SR (dot.vztah)</t>
  </si>
  <si>
    <t>Neinvestiční dotace *</t>
  </si>
  <si>
    <t>Investiční dotace</t>
  </si>
  <si>
    <t>Příjmy úhrnem</t>
  </si>
  <si>
    <t xml:space="preserve">v UR je od roku 2001 do roku 2004 zahrnuta státní dotace na provoz školských zařízení </t>
  </si>
  <si>
    <t xml:space="preserve"> UR 2002/2001</t>
  </si>
  <si>
    <t xml:space="preserve">Dlouhodobé přijaté půjčky </t>
  </si>
  <si>
    <t>Uhrazené splátky dlouhodobých přijatých půjček</t>
  </si>
  <si>
    <t>Rozbor výdajů</t>
  </si>
  <si>
    <t xml:space="preserve"> UR 2003/2002</t>
  </si>
  <si>
    <t xml:space="preserve"> UR 2004/2003</t>
  </si>
  <si>
    <t xml:space="preserve"> UR 2005/2004</t>
  </si>
  <si>
    <t xml:space="preserve">Finanční odbor </t>
  </si>
  <si>
    <t xml:space="preserve">Odbor vnějších vztahů </t>
  </si>
  <si>
    <t xml:space="preserve">Odbor kultury </t>
  </si>
  <si>
    <t xml:space="preserve">Odbor vnitřních věcí </t>
  </si>
  <si>
    <t xml:space="preserve">Odbor územního plánování a architektury </t>
  </si>
  <si>
    <t xml:space="preserve">Odbor strategického plánu a ekonomického rozvoje </t>
  </si>
  <si>
    <t xml:space="preserve">Kancelář tajemníka </t>
  </si>
  <si>
    <t xml:space="preserve">Odbor rozvoje a cestovního ruchu </t>
  </si>
  <si>
    <t>131 - 182</t>
  </si>
  <si>
    <t>ZO MŠ, ZŠ, ŠJ</t>
  </si>
  <si>
    <t>201-238</t>
  </si>
  <si>
    <r>
      <t xml:space="preserve">MŠ - příspěvkové organizace </t>
    </r>
    <r>
      <rPr>
        <b/>
        <sz val="7.5"/>
        <rFont val="Arial CE"/>
        <family val="2"/>
      </rPr>
      <t>*</t>
    </r>
  </si>
  <si>
    <r>
      <t xml:space="preserve">ZŠ - příspěvkové organizace </t>
    </r>
    <r>
      <rPr>
        <b/>
        <sz val="7.5"/>
        <rFont val="Arial CE"/>
        <family val="2"/>
      </rPr>
      <t>*</t>
    </r>
  </si>
  <si>
    <r>
      <t xml:space="preserve">ŠJ - příspěvkové organizace </t>
    </r>
    <r>
      <rPr>
        <b/>
        <sz val="7.5"/>
        <rFont val="Arial CE"/>
        <family val="2"/>
      </rPr>
      <t>*</t>
    </r>
  </si>
  <si>
    <t>ÚSP Hvízdal</t>
  </si>
  <si>
    <t>CSS Staroměstská</t>
  </si>
  <si>
    <t>ÚSP Máj - DD ČB</t>
  </si>
  <si>
    <t>Správa městských kin</t>
  </si>
  <si>
    <t>Městské kulturní domy</t>
  </si>
  <si>
    <t xml:space="preserve">Technické služby města </t>
  </si>
  <si>
    <t>TSM - zbytková organizace</t>
  </si>
  <si>
    <t>Správa tělovýchovných a rekreačních zařízení</t>
  </si>
  <si>
    <t>320 - 325</t>
  </si>
  <si>
    <t>Rozpočtové organizace</t>
  </si>
  <si>
    <t>Celkem běžné výdaje</t>
  </si>
  <si>
    <t>z toho: půjčky FRB</t>
  </si>
  <si>
    <t>21.075,2</t>
  </si>
  <si>
    <t>55.200</t>
  </si>
  <si>
    <t>40.142</t>
  </si>
  <si>
    <t>53.600</t>
  </si>
  <si>
    <t>37.809</t>
  </si>
  <si>
    <t>11.330</t>
  </si>
  <si>
    <t>9.200</t>
  </si>
  <si>
    <t>16.924,8</t>
  </si>
  <si>
    <t xml:space="preserve">Odbor strat.plánu a ek.rozvoje od 1.2. </t>
  </si>
  <si>
    <t xml:space="preserve">MŠ - příspěvkové organizace </t>
  </si>
  <si>
    <t>ZŠ - příspěvkové organizace</t>
  </si>
  <si>
    <t xml:space="preserve">ŠJ - příspěvkové organizace </t>
  </si>
  <si>
    <t>Technické služby města</t>
  </si>
  <si>
    <t>Celkem kapitálové výdaje</t>
  </si>
  <si>
    <t>V Ý D A J E   Ú H R N</t>
  </si>
  <si>
    <t>skutečnost</t>
  </si>
  <si>
    <t>2001/2000</t>
  </si>
  <si>
    <t>2002/2001</t>
  </si>
  <si>
    <t>2003/2002</t>
  </si>
  <si>
    <t>2004/2003</t>
  </si>
  <si>
    <t>očekávaná skutečnost = UR k 31.10.2005</t>
  </si>
  <si>
    <t>2005/2004</t>
  </si>
  <si>
    <t>Návrh rozpočtu</t>
  </si>
  <si>
    <t>2006/2005</t>
  </si>
  <si>
    <t>Živnostenský úřad</t>
  </si>
  <si>
    <t xml:space="preserve">Investiční odbor </t>
  </si>
  <si>
    <t xml:space="preserve">131-182 </t>
  </si>
  <si>
    <t>ZO MŠ,ZŠ,ŠJ</t>
  </si>
  <si>
    <t>301-315</t>
  </si>
  <si>
    <t>102 - FO</t>
  </si>
  <si>
    <t>Neinvestiční dotace</t>
  </si>
  <si>
    <t>÷</t>
  </si>
  <si>
    <t xml:space="preserve">ve skutečnosti je od roku 2001 do roku 2004 zahrnuta státní dotace na provoz školských zařízení </t>
  </si>
  <si>
    <t>Rozbor běžných výdajů</t>
  </si>
  <si>
    <t>Podíl na celkových BV</t>
  </si>
  <si>
    <t>Finanční odbor *</t>
  </si>
  <si>
    <t xml:space="preserve">Odbor školství a tělovýchovy </t>
  </si>
  <si>
    <t xml:space="preserve">Odbor správy veřejných statků </t>
  </si>
  <si>
    <t xml:space="preserve">Kancelář primátora </t>
  </si>
  <si>
    <t>131-182</t>
  </si>
  <si>
    <r>
      <t xml:space="preserve">MŠ - příspěvkové organizace </t>
    </r>
    <r>
      <rPr>
        <b/>
        <sz val="7.5"/>
        <rFont val="Arial CE"/>
        <family val="2"/>
      </rPr>
      <t>÷</t>
    </r>
  </si>
  <si>
    <r>
      <t xml:space="preserve">ZŠ - příspěvkové organizace </t>
    </r>
    <r>
      <rPr>
        <b/>
        <sz val="7.5"/>
        <rFont val="Arial CE"/>
        <family val="2"/>
      </rPr>
      <t>÷</t>
    </r>
  </si>
  <si>
    <r>
      <t xml:space="preserve">ŠJ - příspěvkové organizace </t>
    </r>
    <r>
      <rPr>
        <b/>
        <sz val="7.5"/>
        <rFont val="Arial CE"/>
        <family val="2"/>
      </rPr>
      <t>÷</t>
    </r>
  </si>
  <si>
    <t>320-325</t>
  </si>
  <si>
    <t>FO bez daně z příjmů právnických osob placené za obec</t>
  </si>
  <si>
    <t>Trakční trolejové vedení Pekárenská</t>
  </si>
  <si>
    <t>Rekonstrukce Pivovarská ul.</t>
  </si>
  <si>
    <t>Hygienizace parku Stromovka</t>
  </si>
  <si>
    <t>Rekonstrukce Pekárenské ul.</t>
  </si>
  <si>
    <t>Rekonstrukce Lomského, Pohůrecká</t>
  </si>
  <si>
    <t>Rekonstrukce chodníku v Kněžskodvorské ul.</t>
  </si>
  <si>
    <t>Zachycení a odvedení vod z extravilánu</t>
  </si>
  <si>
    <t>St.úpravy K.Šafáře - kanalizace a vodovod</t>
  </si>
  <si>
    <t>Stavební úpravy Dukelská</t>
  </si>
  <si>
    <t>Vestavba garážových stání - 100 b.j.Máj</t>
  </si>
  <si>
    <t>Nákup ostatních služeb - činnost odborného lesního hospodáře</t>
  </si>
  <si>
    <t>Ostatní neinvestiční přijaté dotace ze SR</t>
  </si>
  <si>
    <t>Investiční přijaté dotace ze státních fondů</t>
  </si>
  <si>
    <t>Neinvestiční přijaté dotace ze státních finančních aktiv</t>
  </si>
  <si>
    <t>Zrušené daně, jejichž předmětem je příjem práv.osob</t>
  </si>
  <si>
    <t>Ostatní investiční přijaté dotace ze SR</t>
  </si>
  <si>
    <t>Neinvestiční přijaté dotace od obcí</t>
  </si>
  <si>
    <t>Příjmy z podílů na zisku a dividend - portfolio</t>
  </si>
  <si>
    <t xml:space="preserve">Příjmy z úroků - správa portfolia </t>
  </si>
  <si>
    <t>Ostatní úroky a ostatní finanční výdaje - ztráta u portfolia</t>
  </si>
  <si>
    <t>Platby daní a poplatků - daň z příjmů</t>
  </si>
  <si>
    <t>Úhrady sankcí jiným rozpočtům</t>
  </si>
  <si>
    <t>Budovy, haly a stavby - Švábův Hrádek</t>
  </si>
  <si>
    <t>Poskytnuté neinvestiční příspěvky a náhrady</t>
  </si>
  <si>
    <t>Neinvestiční dotace občanským sdružením</t>
  </si>
  <si>
    <t xml:space="preserve">Výpočetní technika - bezpečnost </t>
  </si>
  <si>
    <t>Nákup ostatních služeb - zeleň Malý jez</t>
  </si>
  <si>
    <t>Nákup ostatních služeb - zeleň ZTV Máj</t>
  </si>
  <si>
    <t>Opravy a udržování - neziskové objekty</t>
  </si>
  <si>
    <t>Poplatky za znečišťování ovzduší</t>
  </si>
  <si>
    <t>Správní poplatky - lovecké lístky</t>
  </si>
  <si>
    <t>Příjmy z pronájmu ost.nemovitostí a jejich částí</t>
  </si>
  <si>
    <t>Příjmy z podílů na zisku a dividend - Teplárna</t>
  </si>
  <si>
    <t>Příjmy z poskytování služeb a výrobků - radniční bál</t>
  </si>
  <si>
    <t>Příjmy z poskytování služeb a výrobků - AzD</t>
  </si>
  <si>
    <t>Splátky půjčených prostř.od obyvatelstva</t>
  </si>
  <si>
    <t>Neinvestiční dotace obcím</t>
  </si>
  <si>
    <t>Příjmy z poskytování služeb a výrobků - tiskárna</t>
  </si>
  <si>
    <t>Příjmy z poskytování služeb a výrobků - kopírování</t>
  </si>
  <si>
    <t>Příjmy z pronájmu ost.nemovitostí - NP</t>
  </si>
  <si>
    <t>Příjmy z poskytování služeb a výrobků - parkovací karty</t>
  </si>
  <si>
    <t>Příjmy z poskytování služeb a výrobků - PA</t>
  </si>
  <si>
    <t>Příjmy z pronájmu ost.nemovitostí - komunikace</t>
  </si>
  <si>
    <t>Příjmy z pronájmu ost.nemovitostí - rezervé</t>
  </si>
  <si>
    <t>Příjmy z pronájmu ost.nemovitostí - 1.JVS</t>
  </si>
  <si>
    <t>Příjmy z pronájmu ost.nemovitostí - LRM</t>
  </si>
  <si>
    <t>Příjmy z pronájmu ost.nemovitostí -  FS</t>
  </si>
  <si>
    <t>Přijaté nekapitálové přísp.a náhr. - separace KO</t>
  </si>
  <si>
    <t>OSZ</t>
  </si>
  <si>
    <t>Příjmy z poskytování služeb a výrobků - plavecký bazén</t>
  </si>
  <si>
    <t>Příjmy z poskytování služeb a výrobků - LP</t>
  </si>
  <si>
    <t>Příjmy z poskytování služeb a výrobků - SH</t>
  </si>
  <si>
    <t>Příjmy z poskytování služeb a výrobků - ZS</t>
  </si>
  <si>
    <t>Příjmy z poskytování služeb a výrobků - kulturní akce ZS</t>
  </si>
  <si>
    <t>Příjmy z pronájmu ost.nemovitostí - PS</t>
  </si>
  <si>
    <t>Příjmy z pronájmu ost.nemovitostí - SH</t>
  </si>
  <si>
    <t>Příjmy z pronájmu ost.nemovitostí - ZS</t>
  </si>
  <si>
    <t>Příjmy z poskytování služeb a výrobků - Nová Pec</t>
  </si>
  <si>
    <t>Úroky vlastní - úvěr ŽB a.s. - vozový park MHD</t>
  </si>
  <si>
    <t>Uhrazené splátky dlouhodobých přijatých půjčených prostředků - ŽB - vozový park MHD</t>
  </si>
  <si>
    <t>Uhrazené splátky dlouhodobých přijatých půjčených prostředků - ŽB -146 b.j., 54 b.j. a DM</t>
  </si>
  <si>
    <t>101,108</t>
  </si>
  <si>
    <t>102,111,115,DPM</t>
  </si>
  <si>
    <t>JD</t>
  </si>
  <si>
    <t>104,115</t>
  </si>
  <si>
    <t>105,115</t>
  </si>
  <si>
    <t>111,112</t>
  </si>
  <si>
    <t xml:space="preserve"> 112,Hvízdal, Staroměstská, Máj</t>
  </si>
  <si>
    <t>102,104,108,110,111, 115,116,119,120,121, 195</t>
  </si>
  <si>
    <t>Činnost orgánů krizového řízení na ústřední úrovni a dalších správních úřadů v oblasti krizového řízení</t>
  </si>
  <si>
    <t>108,120</t>
  </si>
  <si>
    <t>Rekultivace půdy v důsledku těžební a důlní činnosti, po skládkách odpadů apod.</t>
  </si>
  <si>
    <t>Protierozní, protilavinová a protipožární ochrana</t>
  </si>
  <si>
    <t>Letiště</t>
  </si>
  <si>
    <t>Jihočeské letiště</t>
  </si>
  <si>
    <t xml:space="preserve">Nájemné </t>
  </si>
  <si>
    <t>Splátky půjčených prostř.od obyvatelstva - zaměstnanci</t>
  </si>
  <si>
    <t>Příjmy z prodeje ostatních nemovitostí a jejich částí</t>
  </si>
  <si>
    <t>Neinvestiční přijaté dotace ze SR v rámci dotačního vztahu</t>
  </si>
  <si>
    <t>Schválený rozpočet 2004</t>
  </si>
  <si>
    <t>Povinné pojistné na soc.zab.a přísp.na zaměstnanost</t>
  </si>
  <si>
    <t>Ostatní povinné pojistné hrazené zaměstnavatelem</t>
  </si>
  <si>
    <t>Nákup ostatních služeb - voda</t>
  </si>
  <si>
    <t>Nákup materiálu jinde nezařazený - náhradní díly</t>
  </si>
  <si>
    <t>Nájemné za nájem s právem koupě - leasing vozidla</t>
  </si>
  <si>
    <t>Parkovací nadzemní objekt v ulici Dr. Bureše - studie</t>
  </si>
  <si>
    <t>Budovy, haly a stavby - parkovací systémy</t>
  </si>
  <si>
    <t>Budovy, haly a stavby - rekultivace skládky Žákův lom</t>
  </si>
  <si>
    <t>DHDM - Letní kino</t>
  </si>
  <si>
    <t>Opravy a udržování - varovný a inf.systém obyvatelstva</t>
  </si>
  <si>
    <t>Nákup ostatních služeb - veter.a rostlinolékařská péče</t>
  </si>
  <si>
    <t>Ostatní neinv.dotace podnik.subjektům - granty</t>
  </si>
  <si>
    <t>Ostatní nákup DNM - US Nemanice</t>
  </si>
  <si>
    <t>Ostatní nákup DNM - US Kotva</t>
  </si>
  <si>
    <t>Ostatní nákup DNM - US Bydlení Třebotovice, Kaliště</t>
  </si>
  <si>
    <t>Ostatní nákup DNM - US Rožnov Dlouhá role</t>
  </si>
  <si>
    <t>Úroky vlastní - úvěry ČMHB a.s.</t>
  </si>
  <si>
    <t>Úroky vlastní - úvěr ČMZRB</t>
  </si>
  <si>
    <t>Úroky vlastní - úvěr SFŽP - Pekárenská</t>
  </si>
  <si>
    <t>Úroky vlastní - úvěr SFŽP - kanalizace</t>
  </si>
  <si>
    <t>Neinv.dotace nefin.podnik.subjektům - pojízdná prodejna</t>
  </si>
  <si>
    <t>Neinv.dotace nefin.podnik.subj. - právnickým osobám</t>
  </si>
  <si>
    <t>Konzultační, poradenské a právní služby - analýzy dopravních nehod</t>
  </si>
  <si>
    <t>Konzultační, poradenské a právní služby - posudky</t>
  </si>
  <si>
    <t>Nákup ostatních služeb - dopravní školení</t>
  </si>
  <si>
    <t xml:space="preserve">Neinv.dotace nefin.podnik.subj. - soutěž, provoz dopravního hřiště </t>
  </si>
  <si>
    <t>103 celkem</t>
  </si>
  <si>
    <t>Odbor dopravy a silničního hospodářství</t>
  </si>
  <si>
    <t>Konzultační, poradenské a právní služby - koncepce kultury</t>
  </si>
  <si>
    <t>Nákup ostatních služeb - Radniční divadelní léto</t>
  </si>
  <si>
    <t>Opravy a udržování - pomníků a pamětních desek</t>
  </si>
  <si>
    <t>Neinv.dotace nefin.podnik.subjektům - fyzickým osobám</t>
  </si>
  <si>
    <t>Neinv.dotace nefin.podnik.subj. - informační měsíčník</t>
  </si>
  <si>
    <t>Neinv.dotace nefin.podnik.subj. - slavnosti E.Destinnové</t>
  </si>
  <si>
    <t>Neinv.dotace nefin.podnik.subj. - Beat maratón</t>
  </si>
  <si>
    <t>Neinv.dotace nefin.podnik.subj. - grant Slavnosti města</t>
  </si>
  <si>
    <t>Neinv.dotace občanským sdružením - I.D.DANCE</t>
  </si>
  <si>
    <t>Neinv.dotace občanským sdružením - SUD</t>
  </si>
  <si>
    <t>Neinv.dotace občanským sdružením - Vltavský pohár</t>
  </si>
  <si>
    <t>Neinv.dotace občanským sdružením - Přehl.pro zdrav.postiž.</t>
  </si>
  <si>
    <t xml:space="preserve">Ostatní neinv.transfery obyv. - reprezentace města na MS </t>
  </si>
  <si>
    <t>Nákup ostatních služeb - turistická karta</t>
  </si>
  <si>
    <t>Ostatní inv.dot.nezisk a pod. organizacím - ČČK</t>
  </si>
  <si>
    <t xml:space="preserve">Rozšíření orientačního informačního systému </t>
  </si>
  <si>
    <t>Budovy, haly a stavby - nasvětlení přechodů</t>
  </si>
  <si>
    <t>Investiční dotace nefinančním podnikatelským subjektům - fyzickým osobám</t>
  </si>
  <si>
    <t>Investiční dotace občanským sdružením</t>
  </si>
  <si>
    <t>Ostatní investiční dotace neziskovým a podobným organizacím</t>
  </si>
  <si>
    <t>Nákup akcií a majetkových podílů</t>
  </si>
  <si>
    <t>Nákup akcií</t>
  </si>
  <si>
    <t>Nákup majetkových podílů</t>
  </si>
  <si>
    <t>Neinv.dotace občanským sdružením - Abilympiáda ment.postiž.</t>
  </si>
  <si>
    <t>Neinvestiční příspěvky zřízeným PO - Jč.zvonek</t>
  </si>
  <si>
    <t>Konzultační, poradenské a právní služby - optimalizace</t>
  </si>
  <si>
    <t>Neinv.dotace občanským sdružením - dětské a mlád. org.</t>
  </si>
  <si>
    <t>Neinv.dotace občanským sdružením - sport mládeže</t>
  </si>
  <si>
    <t>Ostatní neinv.dot.nezisk.a pod.org. - nesport.organizace</t>
  </si>
  <si>
    <t>Nespecifikované rezervy - opravy školských zařízení</t>
  </si>
  <si>
    <t>Ostatní osobní výdaje - komunitní plán</t>
  </si>
  <si>
    <t>Knihy, učební pomůcky a tisk - protidrogová prevence</t>
  </si>
  <si>
    <t>Služby telekomunikací a radiokomunikací - komunitní plán</t>
  </si>
  <si>
    <t>Nákup ostatních služeb - vstupné a zájezdy důchodců</t>
  </si>
  <si>
    <t>Nákup ostatních služeb - sociální hospitalizace</t>
  </si>
  <si>
    <t>Nákup ostatních služeb - komunitní plán</t>
  </si>
  <si>
    <t>Ostatní neinv.dot.nezisk.a pod.org. - ČČK, Svaz důchodců</t>
  </si>
  <si>
    <t xml:space="preserve">Příspěvek na výživu dítěte </t>
  </si>
  <si>
    <t>Příjmy z pronájmu movitých věcí</t>
  </si>
  <si>
    <t xml:space="preserve">Dávky soc. péče pro sociálně vyloučené </t>
  </si>
  <si>
    <t>Pohoštění - komunitní plán</t>
  </si>
  <si>
    <t>Konzultační, poradenské a právní služby - znalecké posudky</t>
  </si>
  <si>
    <t>Neinvestiční půjčené prostředky obyvatelstvu</t>
  </si>
  <si>
    <t>DHDM - kolostavy</t>
  </si>
  <si>
    <t>DHDM - informační tabule - cyklotrasy</t>
  </si>
  <si>
    <t>Studená voda - stočné Švábův Hrádek</t>
  </si>
  <si>
    <t>Elektrická energie - PA</t>
  </si>
  <si>
    <t>Elektrická energie - veřejné osvětlení</t>
  </si>
  <si>
    <t>Nákup ostatních služeb - správa veřejného osvětlení</t>
  </si>
  <si>
    <t>Nákup ostatních služeb - zálivka stromů</t>
  </si>
  <si>
    <t>Nákup ostatních služeb - odtahy vozidel</t>
  </si>
  <si>
    <t>Opravy a udržování - veřejné osvětlení</t>
  </si>
  <si>
    <t>Skutečnost 2004</t>
  </si>
  <si>
    <t>Schválený rozpočet 2005</t>
  </si>
  <si>
    <t>Upravený rozpočet 2005</t>
  </si>
  <si>
    <t>Návrh na rok 2006</t>
  </si>
  <si>
    <t>Neidentifikované příjmy</t>
  </si>
  <si>
    <t>Příjmy z poskytování služeb a výrobků - recepty</t>
  </si>
  <si>
    <t>Ostatní přijaté vratky transferů</t>
  </si>
  <si>
    <t>Příjmy z prodeje krátkodobého a DDM - SMK</t>
  </si>
  <si>
    <t>Příjmy z prodeje ostatního HDM - vodohospodářský majetek</t>
  </si>
  <si>
    <t>Přijaté dary na pořízení DM - Nadace Duhová energie</t>
  </si>
  <si>
    <t>Neinv.přij.dotace od mezinárodních organizací</t>
  </si>
  <si>
    <t>Uhrazené splátky dlouhodobých přijatých půjčených prostředků - ČMHB - 146 b.j.</t>
  </si>
  <si>
    <t>Uhrazené splátky dlouhodobých přijatých půjčených prostředků - ČMHB - DM</t>
  </si>
  <si>
    <t>Uhrazené splátky dlouhodobých přijatých půjčených prostředků - ČMHB - 54 b.j.</t>
  </si>
  <si>
    <t>Uhrazené splátky dlouhodobých přijatých půjčených prostředků - HVB - ZS</t>
  </si>
  <si>
    <t>Uhrazené splátky dlouhodobých přijatých půjčených prostředků - náj. 46 b.j.</t>
  </si>
  <si>
    <t>Uhrazené splátky dlouhodobých přijatých půjčených prostředků - náj. Fr.Ondříčka</t>
  </si>
  <si>
    <t>Uhrazené splátky dlouhodobých přijatých půjčených prostředků - náj. Krajinská 26</t>
  </si>
  <si>
    <t xml:space="preserve">Uhrazené splátky dlouhodobých přijatých půjčených prostředků - náj. Dubenská </t>
  </si>
  <si>
    <t>Úroky vlastní - úvěr ŽB a.s. - přeúvěrování ČMHB</t>
  </si>
  <si>
    <t>Uhrazené splátky dlouhodobých přijatých půjčených prostředků - ČMZRB</t>
  </si>
  <si>
    <t>Uhrazené splátky dlouhodobých přijatých půjčených prostředků - SFŽP</t>
  </si>
  <si>
    <t>Uhrazené splátky dlouhodobých přijatých půjčených prostředků - nevyplacené mzdy</t>
  </si>
  <si>
    <t>Aktivní krátkodobé operace řízení likvidity - příjmy</t>
  </si>
  <si>
    <t>Aktivní krátkodobé operace řízení likvidity - výdaje</t>
  </si>
  <si>
    <t>Příjmy z poskytování služeb a výrobků - odtahy</t>
  </si>
  <si>
    <t xml:space="preserve">Přijaté sankční platby - vybrané v hotovosti </t>
  </si>
  <si>
    <t>Přijaté sankční platby - na místě nezaplacené</t>
  </si>
  <si>
    <t>Opravy a udržování - brouzdaliště Malý Jez</t>
  </si>
  <si>
    <t>Budovy, haly a stavby - multifunkční hřiště</t>
  </si>
  <si>
    <t>Budovy, haly a stavby - SSZ</t>
  </si>
  <si>
    <t>Budovy, haly a stavby - průzkumný vrt Žákův lom</t>
  </si>
  <si>
    <t>Nákup ostatních služeb - dopravní průzkum</t>
  </si>
  <si>
    <t>Ostatní nákup DNM - US U Pilmanova rybníka</t>
  </si>
  <si>
    <t>Ostatní nákup DNM - US Nové Vráto</t>
  </si>
  <si>
    <t>Ostatní nákup DNM - US Stromovka</t>
  </si>
  <si>
    <t>Ostatní nákup DNM - US U Hada</t>
  </si>
  <si>
    <t>Opravy a udržování - odbahnění rybníků</t>
  </si>
  <si>
    <t>PD na připravované stavby</t>
  </si>
  <si>
    <t>Jihočeské divadlo - otáčivé hlediště</t>
  </si>
  <si>
    <t>Centrum pro ochranu drobného zvířectva</t>
  </si>
  <si>
    <t>Jihočeské divadlo - provozní areál Nové Vráto</t>
  </si>
  <si>
    <t>Letní plovárna</t>
  </si>
  <si>
    <t>Rekonstrukce ul. Mlýnská</t>
  </si>
  <si>
    <t>Propojení ulic E. Pittera a Matice školské</t>
  </si>
  <si>
    <t>Rekonstrukce ul. Větrná</t>
  </si>
  <si>
    <t>Rekonstrukce ulice Stará cesta</t>
  </si>
  <si>
    <t>Havarijní výústní objekty na kanalizaci</t>
  </si>
  <si>
    <t>Odvádění dešťových vod</t>
  </si>
  <si>
    <t>Obnovení vodoteče - E. Krásnohorské</t>
  </si>
  <si>
    <t>Odvodnění hřbitova - Mladé</t>
  </si>
  <si>
    <t>Cyklostezka podél Vltavy vč. lávky v ul. E. Pittera</t>
  </si>
  <si>
    <t>Rekonstrukce parku Na sadech</t>
  </si>
  <si>
    <t>Regenerace náměstí na sídlištích</t>
  </si>
  <si>
    <t>Úpravy u Malého jezu</t>
  </si>
  <si>
    <t>Přednádražní prostor</t>
  </si>
  <si>
    <t>Rekonstrukce objektu pro potřeby MM</t>
  </si>
  <si>
    <t>Nákup materiálu jinde nezařazený - kancelářské potřeby</t>
  </si>
  <si>
    <t>Ostatní neinvestiční výdaje jinde nezařazené</t>
  </si>
  <si>
    <t>Nákup materiálu jinde nezařazený - čistící prostředky</t>
  </si>
  <si>
    <t>Nákup materiálu jinde nezařazený - pro údržbu budov</t>
  </si>
  <si>
    <t>Nákup materiálu jinde nezařazený - tiskopisy, filmy</t>
  </si>
  <si>
    <t>Nákup materiálu jinde nezařazený - náhradní díly na auta</t>
  </si>
  <si>
    <t>Daň z příjmů právnických osob za obce</t>
  </si>
  <si>
    <t>Nákup materiálu jinde nezařazený - Copy centrum</t>
  </si>
  <si>
    <t xml:space="preserve">Konzultační, poradenské a právní služby - revize </t>
  </si>
  <si>
    <t>Opravy a udržování - topení a výměníky</t>
  </si>
  <si>
    <t>Nákup materiálu jinde nezařazený - pro občanské obřady</t>
  </si>
  <si>
    <t>Konzultační, poradenské a právní služby - tech.pomoc</t>
  </si>
  <si>
    <t>Konzultační, poradenské a právní služby - expertní činnost</t>
  </si>
  <si>
    <t>Konzultační, poradenské a právní služby - rozvoj cyklistiky</t>
  </si>
  <si>
    <t>Konzultační, poradenské a právní služby - preference hromadné dopravy</t>
  </si>
  <si>
    <t>Odvody příspěvkových organizací</t>
  </si>
  <si>
    <t>Příjmy z FV minulých let mezi krajem a obcemi</t>
  </si>
  <si>
    <t>Ostatní přijaté vratky transferů - FV 2004</t>
  </si>
  <si>
    <t>Služby školení a vzdělávání - veterinární, referentské</t>
  </si>
  <si>
    <t>Nákup ostatních služeb - Na kolo jen s přilbou</t>
  </si>
  <si>
    <t>Výdaje z FV minulých let mezi krajem a obcemi</t>
  </si>
  <si>
    <t>Neinv.dotace obecně prospěšným spol. - Solnice</t>
  </si>
  <si>
    <t>Neinv.transfery obyv.nemající charakter daru - Cena města</t>
  </si>
  <si>
    <t>Věcné dary - Mateřinka</t>
  </si>
  <si>
    <t>Neinvestiční dotace obecně prospěšným společnostem</t>
  </si>
  <si>
    <t>Neinv.dotace občanským sdružením - RADAMBUK</t>
  </si>
  <si>
    <t>Neinv.dotace obecně prospěšným spol. - Světluška</t>
  </si>
  <si>
    <t>Dávky soc. péče pro soc.vyloučené - pro nezaměstnané</t>
  </si>
  <si>
    <t>Ostatní neinv.transfery obyv. - půjčky na dojetí</t>
  </si>
  <si>
    <t>404 celkem</t>
  </si>
  <si>
    <t>Investiční dotace nefin.podnik.subj. - právnickým osobám</t>
  </si>
  <si>
    <t>Služby peněžních ústavů - pojišt.účastníků sportovních her</t>
  </si>
  <si>
    <t>DHDM - objekt C1-2</t>
  </si>
  <si>
    <t xml:space="preserve">Opravy a udržování - elektro, svítidel </t>
  </si>
  <si>
    <t xml:space="preserve">Ostatní neinvestiční výdaje jinde nezařazené </t>
  </si>
  <si>
    <t>Opravy a udržování - odstranění závad - bytovky v ul. M.Horákové, J.Bendy, U lesa a Dubenská</t>
  </si>
  <si>
    <t>Poskyt.neinv.příspěvky a náhrady - náklady soudního řízení</t>
  </si>
  <si>
    <t>Nákup ostatních služeb - zalesnění zemědělské půdy</t>
  </si>
  <si>
    <t>Nákup ostatních služeb - parkovací systémy</t>
  </si>
  <si>
    <t>Nákup ostatních služeb - obstaravatel.odměna PO</t>
  </si>
  <si>
    <t>Nákup ostatních služeb - obstaravatel.odměna SD</t>
  </si>
  <si>
    <t>Nákup ostatních služeb - obstaravatel.odměna NO</t>
  </si>
  <si>
    <t>Opravy a udržování - chodníky, parkoviště, cykl.stezky</t>
  </si>
  <si>
    <t>Ostatní neinv.výdaje jinde nezařazené - odstupné MKD</t>
  </si>
  <si>
    <t>Neinvestiční dotace církvím a náboženským společnostem</t>
  </si>
  <si>
    <t>Ostatní neinv.dot.nezisk.a pod.org. - Jih.nad.pro cyklist.stezky</t>
  </si>
  <si>
    <t>Ostatní neinv.dot.nezisk.a pod.org. - SMO Jč. Kraje</t>
  </si>
  <si>
    <t xml:space="preserve">Neinvestiční dotace vysokým školám - Jihočeská univerzita </t>
  </si>
  <si>
    <t>Ostatní neinv.dot.nezisk.a pod.org. - letiště Planá u ČB</t>
  </si>
  <si>
    <t>Opravy a udržování - chladící zařízení</t>
  </si>
  <si>
    <t>Změna stavu krátkodobých prostř.na bk.účtech - povodňový fond</t>
  </si>
  <si>
    <t>Změna stavu krátkodobých prostř.na bk.účtech - FZM</t>
  </si>
  <si>
    <t>Nákup ostatních služeb - výstavy, propagace</t>
  </si>
  <si>
    <t>Konzultační, poradenské a právní služby - studie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</si>
</sst>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[&lt;=99999]###\ ##;##\ ##\ ##"/>
    <numFmt numFmtId="194" formatCode="#,##0.0;[Red]#,##0.0"/>
    <numFmt numFmtId="195" formatCode="_-[$$-2C0A]* #,##0.00_ ;_-[$$-2C0A]* \-#,##0.00\ ;_-[$$-2C0A]* &quot;-&quot;??_ ;_-@_ "/>
    <numFmt numFmtId="196" formatCode="_-* #,##0.00\ [$€-1]_-;\-* #,##0.00\ [$€-1]_-;_-* &quot;-&quot;??\ [$€-1]_-;_-@_-"/>
    <numFmt numFmtId="197" formatCode="_-* #,##0.00\ [$Kč-405]_-;\-* #,##0.00\ [$Kč-405]_-;_-* &quot;-&quot;??\ [$Kč-405]_-;_-@_-"/>
    <numFmt numFmtId="198" formatCode="#,##0.00;[Red]#,##0.00"/>
    <numFmt numFmtId="199" formatCode="#,##0;[Red]#,##0"/>
    <numFmt numFmtId="200" formatCode="#,##0.00\ &quot;Kč&quot;"/>
    <numFmt numFmtId="201" formatCode="dd/mm/yy"/>
    <numFmt numFmtId="202" formatCode="d/m"/>
    <numFmt numFmtId="203" formatCode="#,##0\ &quot;Kč&quot;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.8"/>
      <name val="Arial CE"/>
      <family val="2"/>
    </font>
    <font>
      <sz val="8"/>
      <color indexed="9"/>
      <name val="Arial CE"/>
      <family val="2"/>
    </font>
    <font>
      <sz val="8"/>
      <color indexed="10"/>
      <name val="Arial CE"/>
      <family val="2"/>
    </font>
    <font>
      <b/>
      <sz val="10"/>
      <color indexed="9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8"/>
      <name val="Tahoma"/>
      <family val="2"/>
    </font>
    <font>
      <sz val="7"/>
      <name val="Arial CE"/>
      <family val="2"/>
    </font>
    <font>
      <b/>
      <i/>
      <sz val="8"/>
      <name val="Arial CE"/>
      <family val="2"/>
    </font>
    <font>
      <sz val="1.5"/>
      <name val="Arial CE"/>
      <family val="0"/>
    </font>
    <font>
      <sz val="1.25"/>
      <name val="Arial CE"/>
      <family val="0"/>
    </font>
    <font>
      <sz val="1"/>
      <name val="Arial CE"/>
      <family val="2"/>
    </font>
    <font>
      <b/>
      <sz val="1"/>
      <name val="Arial CE"/>
      <family val="2"/>
    </font>
    <font>
      <b/>
      <sz val="8"/>
      <color indexed="9"/>
      <name val="Arial CE"/>
      <family val="2"/>
    </font>
    <font>
      <sz val="8"/>
      <color indexed="12"/>
      <name val="Arial CE"/>
      <family val="2"/>
    </font>
    <font>
      <b/>
      <i/>
      <sz val="9"/>
      <name val="Arial CE"/>
      <family val="2"/>
    </font>
    <font>
      <i/>
      <sz val="9"/>
      <name val="Arial CE"/>
      <family val="0"/>
    </font>
    <font>
      <sz val="12"/>
      <name val="Arial CE"/>
      <family val="0"/>
    </font>
    <font>
      <b/>
      <sz val="10"/>
      <color indexed="10"/>
      <name val="Arial CE"/>
      <family val="2"/>
    </font>
    <font>
      <b/>
      <sz val="9.5"/>
      <name val="Arial CE"/>
      <family val="2"/>
    </font>
    <font>
      <sz val="16.25"/>
      <name val="Arial CE"/>
      <family val="0"/>
    </font>
    <font>
      <sz val="9.5"/>
      <name val="Arial CE"/>
      <family val="0"/>
    </font>
    <font>
      <b/>
      <sz val="9.75"/>
      <name val="Arial CE"/>
      <family val="2"/>
    </font>
    <font>
      <sz val="10.5"/>
      <name val="Arial CE"/>
      <family val="0"/>
    </font>
    <font>
      <sz val="11"/>
      <name val="Arial CE"/>
      <family val="0"/>
    </font>
    <font>
      <b/>
      <sz val="10.75"/>
      <name val="Arial CE"/>
      <family val="2"/>
    </font>
    <font>
      <sz val="10.75"/>
      <name val="Arial CE"/>
      <family val="0"/>
    </font>
    <font>
      <b/>
      <sz val="11"/>
      <color indexed="10"/>
      <name val="Arial CE"/>
      <family val="2"/>
    </font>
    <font>
      <sz val="11.5"/>
      <name val="Arial CE"/>
      <family val="0"/>
    </font>
    <font>
      <sz val="7.25"/>
      <name val="Arial CE"/>
      <family val="2"/>
    </font>
    <font>
      <b/>
      <sz val="8"/>
      <color indexed="12"/>
      <name val="Arial CE"/>
      <family val="0"/>
    </font>
    <font>
      <sz val="7.5"/>
      <name val="Arial CE"/>
      <family val="2"/>
    </font>
    <font>
      <b/>
      <sz val="7.5"/>
      <color indexed="12"/>
      <name val="Arial CE"/>
      <family val="2"/>
    </font>
    <font>
      <b/>
      <sz val="7.5"/>
      <name val="Arial CE"/>
      <family val="2"/>
    </font>
    <font>
      <b/>
      <sz val="7.5"/>
      <color indexed="9"/>
      <name val="Arial CE"/>
      <family val="2"/>
    </font>
    <font>
      <sz val="7.5"/>
      <color indexed="9"/>
      <name val="Arial CE"/>
      <family val="2"/>
    </font>
    <font>
      <b/>
      <u val="single"/>
      <sz val="12"/>
      <name val="Arial CE"/>
      <family val="2"/>
    </font>
    <font>
      <b/>
      <sz val="7.5"/>
      <name val="Gill Sans CE MT Shadow"/>
      <family val="2"/>
    </font>
    <font>
      <b/>
      <sz val="7.5"/>
      <color indexed="10"/>
      <name val="Arial CE"/>
      <family val="2"/>
    </font>
    <font>
      <b/>
      <sz val="7.25"/>
      <color indexed="9"/>
      <name val="Arial CE"/>
      <family val="2"/>
    </font>
    <font>
      <b/>
      <sz val="7.25"/>
      <name val="Arial CE"/>
      <family val="2"/>
    </font>
    <font>
      <sz val="7.25"/>
      <color indexed="9"/>
      <name val="Arial CE"/>
      <family val="2"/>
    </font>
    <font>
      <b/>
      <sz val="7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4">
    <xf numFmtId="3" fontId="0" fillId="0" borderId="0" xfId="0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Font="1" applyBorder="1" applyAlignment="1">
      <alignment/>
    </xf>
    <xf numFmtId="177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/>
    </xf>
    <xf numFmtId="3" fontId="0" fillId="0" borderId="0" xfId="0" applyAlignment="1">
      <alignment vertical="center"/>
    </xf>
    <xf numFmtId="3" fontId="0" fillId="0" borderId="0" xfId="0" applyAlignment="1">
      <alignment horizontal="right"/>
    </xf>
    <xf numFmtId="3" fontId="0" fillId="0" borderId="0" xfId="0" applyAlignment="1">
      <alignment horizontal="center"/>
    </xf>
    <xf numFmtId="3" fontId="4" fillId="0" borderId="0" xfId="0" applyNumberFormat="1" applyFont="1" applyBorder="1" applyAlignment="1">
      <alignment/>
    </xf>
    <xf numFmtId="3" fontId="7" fillId="0" borderId="0" xfId="0" applyFont="1" applyAlignment="1">
      <alignment vertical="center"/>
    </xf>
    <xf numFmtId="3" fontId="4" fillId="0" borderId="0" xfId="0" applyFont="1" applyAlignment="1">
      <alignment/>
    </xf>
    <xf numFmtId="1" fontId="4" fillId="0" borderId="0" xfId="20" applyNumberFormat="1" applyFont="1" applyBorder="1" applyAlignment="1">
      <alignment horizontal="center"/>
      <protection/>
    </xf>
    <xf numFmtId="1" fontId="4" fillId="0" borderId="0" xfId="20" applyNumberFormat="1" applyFont="1" applyFill="1" applyBorder="1" applyAlignment="1">
      <alignment horizontal="center"/>
      <protection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77" fontId="0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left"/>
    </xf>
    <xf numFmtId="177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textRotation="90"/>
    </xf>
    <xf numFmtId="3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3" fontId="0" fillId="0" borderId="0" xfId="0" applyAlignment="1">
      <alignment/>
    </xf>
    <xf numFmtId="1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center"/>
    </xf>
    <xf numFmtId="3" fontId="10" fillId="0" borderId="0" xfId="0" applyFont="1" applyAlignment="1">
      <alignment/>
    </xf>
    <xf numFmtId="3" fontId="11" fillId="3" borderId="0" xfId="0" applyNumberFormat="1" applyFont="1" applyFill="1" applyBorder="1" applyAlignment="1">
      <alignment horizontal="center" vertical="center" wrapText="1"/>
    </xf>
    <xf numFmtId="177" fontId="11" fillId="3" borderId="0" xfId="0" applyNumberFormat="1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/>
    </xf>
    <xf numFmtId="177" fontId="11" fillId="3" borderId="0" xfId="0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/>
    </xf>
    <xf numFmtId="3" fontId="4" fillId="4" borderId="4" xfId="0" applyNumberFormat="1" applyFont="1" applyFill="1" applyBorder="1" applyAlignment="1">
      <alignment horizontal="center" vertical="center"/>
    </xf>
    <xf numFmtId="177" fontId="11" fillId="3" borderId="5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177" fontId="4" fillId="5" borderId="7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/>
    </xf>
    <xf numFmtId="3" fontId="4" fillId="5" borderId="5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/>
    </xf>
    <xf numFmtId="177" fontId="5" fillId="2" borderId="8" xfId="0" applyNumberFormat="1" applyFont="1" applyFill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5" fillId="2" borderId="9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77" fontId="4" fillId="4" borderId="7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/>
    </xf>
    <xf numFmtId="3" fontId="4" fillId="4" borderId="5" xfId="0" applyNumberFormat="1" applyFont="1" applyFill="1" applyBorder="1" applyAlignment="1">
      <alignment horizontal="center" vertical="center"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>
      <alignment/>
    </xf>
    <xf numFmtId="177" fontId="5" fillId="4" borderId="10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center"/>
    </xf>
    <xf numFmtId="3" fontId="5" fillId="2" borderId="0" xfId="0" applyFont="1" applyFill="1" applyBorder="1" applyAlignment="1">
      <alignment/>
    </xf>
    <xf numFmtId="1" fontId="4" fillId="0" borderId="1" xfId="0" applyNumberFormat="1" applyFont="1" applyBorder="1" applyAlignment="1">
      <alignment wrapText="1"/>
    </xf>
    <xf numFmtId="3" fontId="4" fillId="0" borderId="0" xfId="0" applyFont="1" applyBorder="1" applyAlignment="1">
      <alignment horizontal="center"/>
    </xf>
    <xf numFmtId="1" fontId="4" fillId="0" borderId="1" xfId="20" applyNumberFormat="1" applyFont="1" applyBorder="1">
      <alignment/>
      <protection/>
    </xf>
    <xf numFmtId="0" fontId="4" fillId="0" borderId="1" xfId="20" applyFont="1" applyBorder="1">
      <alignment/>
      <protection/>
    </xf>
    <xf numFmtId="3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left"/>
    </xf>
    <xf numFmtId="1" fontId="5" fillId="2" borderId="1" xfId="0" applyNumberFormat="1" applyFont="1" applyFill="1" applyBorder="1" applyAlignment="1">
      <alignment wrapText="1"/>
    </xf>
    <xf numFmtId="1" fontId="4" fillId="0" borderId="1" xfId="20" applyNumberFormat="1" applyFont="1" applyFill="1" applyBorder="1">
      <alignment/>
      <protection/>
    </xf>
    <xf numFmtId="1" fontId="4" fillId="0" borderId="1" xfId="0" applyNumberFormat="1" applyFont="1" applyFill="1" applyBorder="1" applyAlignment="1">
      <alignment/>
    </xf>
    <xf numFmtId="3" fontId="0" fillId="2" borderId="0" xfId="0" applyFill="1" applyBorder="1" applyAlignment="1">
      <alignment horizontal="center"/>
    </xf>
    <xf numFmtId="3" fontId="5" fillId="2" borderId="1" xfId="0" applyFont="1" applyFill="1" applyBorder="1" applyAlignment="1">
      <alignment/>
    </xf>
    <xf numFmtId="177" fontId="5" fillId="2" borderId="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/>
    </xf>
    <xf numFmtId="3" fontId="4" fillId="0" borderId="3" xfId="0" applyFont="1" applyBorder="1" applyAlignment="1">
      <alignment/>
    </xf>
    <xf numFmtId="3" fontId="4" fillId="0" borderId="12" xfId="0" applyFont="1" applyBorder="1" applyAlignment="1">
      <alignment/>
    </xf>
    <xf numFmtId="1" fontId="4" fillId="2" borderId="13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/>
    </xf>
    <xf numFmtId="177" fontId="5" fillId="4" borderId="14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1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4" borderId="14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2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7" fontId="5" fillId="2" borderId="13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5" fillId="2" borderId="0" xfId="0" applyNumberFormat="1" applyFont="1" applyFill="1" applyBorder="1" applyAlignment="1">
      <alignment wrapText="1"/>
    </xf>
    <xf numFmtId="177" fontId="4" fillId="5" borderId="0" xfId="0" applyNumberFormat="1" applyFont="1" applyFill="1" applyBorder="1" applyAlignment="1">
      <alignment/>
    </xf>
    <xf numFmtId="177" fontId="4" fillId="5" borderId="5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5" fillId="4" borderId="19" xfId="0" applyNumberFormat="1" applyFont="1" applyFill="1" applyBorder="1" applyAlignment="1">
      <alignment vertical="center"/>
    </xf>
    <xf numFmtId="177" fontId="5" fillId="4" borderId="19" xfId="0" applyNumberFormat="1" applyFont="1" applyFill="1" applyBorder="1" applyAlignment="1">
      <alignment vertical="center"/>
    </xf>
    <xf numFmtId="3" fontId="0" fillId="0" borderId="0" xfId="0" applyBorder="1" applyAlignment="1">
      <alignment/>
    </xf>
    <xf numFmtId="3" fontId="5" fillId="2" borderId="20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1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3" fontId="5" fillId="2" borderId="9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1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3" fontId="4" fillId="0" borderId="17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right" wrapText="1"/>
      <protection/>
    </xf>
    <xf numFmtId="3" fontId="4" fillId="0" borderId="0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/>
    </xf>
    <xf numFmtId="177" fontId="5" fillId="4" borderId="15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/>
    </xf>
    <xf numFmtId="3" fontId="5" fillId="4" borderId="21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177" fontId="4" fillId="4" borderId="16" xfId="0" applyNumberFormat="1" applyFont="1" applyFill="1" applyBorder="1" applyAlignment="1">
      <alignment horizontal="center" vertical="center" wrapText="1"/>
    </xf>
    <xf numFmtId="3" fontId="4" fillId="4" borderId="17" xfId="0" applyNumberFormat="1" applyFont="1" applyFill="1" applyBorder="1" applyAlignment="1">
      <alignment/>
    </xf>
    <xf numFmtId="3" fontId="4" fillId="0" borderId="1" xfId="20" applyNumberFormat="1" applyFont="1" applyFill="1" applyBorder="1" applyAlignment="1">
      <alignment horizontal="right"/>
      <protection/>
    </xf>
    <xf numFmtId="3" fontId="4" fillId="0" borderId="1" xfId="20" applyNumberFormat="1" applyFont="1" applyFill="1" applyBorder="1" applyAlignment="1">
      <alignment horizontal="right" wrapText="1"/>
      <protection/>
    </xf>
    <xf numFmtId="3" fontId="4" fillId="0" borderId="1" xfId="0" applyNumberFormat="1" applyFont="1" applyFill="1" applyBorder="1" applyAlignment="1">
      <alignment horizontal="right" wrapText="1"/>
    </xf>
    <xf numFmtId="3" fontId="1" fillId="0" borderId="21" xfId="0" applyFont="1" applyBorder="1" applyAlignment="1">
      <alignment horizontal="centerContinuous" vertical="center" wrapText="1"/>
    </xf>
    <xf numFmtId="3" fontId="4" fillId="0" borderId="11" xfId="0" applyFont="1" applyBorder="1" applyAlignment="1">
      <alignment horizontal="centerContinuous" wrapText="1"/>
    </xf>
    <xf numFmtId="3" fontId="4" fillId="0" borderId="22" xfId="0" applyNumberFormat="1" applyFont="1" applyBorder="1" applyAlignment="1">
      <alignment horizontal="centerContinuous" wrapText="1"/>
    </xf>
    <xf numFmtId="3" fontId="4" fillId="0" borderId="23" xfId="0" applyFont="1" applyBorder="1" applyAlignment="1">
      <alignment horizontal="center"/>
    </xf>
    <xf numFmtId="3" fontId="4" fillId="0" borderId="6" xfId="0" applyFont="1" applyBorder="1" applyAlignment="1">
      <alignment/>
    </xf>
    <xf numFmtId="3" fontId="4" fillId="6" borderId="24" xfId="0" applyNumberFormat="1" applyFont="1" applyFill="1" applyBorder="1" applyAlignment="1">
      <alignment/>
    </xf>
    <xf numFmtId="3" fontId="4" fillId="0" borderId="25" xfId="0" applyFont="1" applyBorder="1" applyAlignment="1">
      <alignment horizontal="center"/>
    </xf>
    <xf numFmtId="3" fontId="4" fillId="0" borderId="26" xfId="0" applyFont="1" applyBorder="1" applyAlignment="1">
      <alignment/>
    </xf>
    <xf numFmtId="3" fontId="4" fillId="0" borderId="21" xfId="0" applyFont="1" applyBorder="1" applyAlignment="1">
      <alignment/>
    </xf>
    <xf numFmtId="3" fontId="4" fillId="6" borderId="6" xfId="0" applyNumberFormat="1" applyFont="1" applyFill="1" applyBorder="1" applyAlignment="1">
      <alignment/>
    </xf>
    <xf numFmtId="177" fontId="4" fillId="6" borderId="6" xfId="0" applyNumberFormat="1" applyFont="1" applyFill="1" applyBorder="1" applyAlignment="1">
      <alignment/>
    </xf>
    <xf numFmtId="3" fontId="4" fillId="0" borderId="27" xfId="0" applyFont="1" applyBorder="1" applyAlignment="1">
      <alignment horizontal="center"/>
    </xf>
    <xf numFmtId="3" fontId="4" fillId="0" borderId="28" xfId="0" applyFont="1" applyBorder="1" applyAlignment="1">
      <alignment/>
    </xf>
    <xf numFmtId="177" fontId="4" fillId="0" borderId="28" xfId="0" applyNumberFormat="1" applyFont="1" applyBorder="1" applyAlignment="1">
      <alignment/>
    </xf>
    <xf numFmtId="3" fontId="4" fillId="6" borderId="29" xfId="0" applyNumberFormat="1" applyFont="1" applyFill="1" applyBorder="1" applyAlignment="1">
      <alignment/>
    </xf>
    <xf numFmtId="3" fontId="1" fillId="6" borderId="30" xfId="0" applyNumberFormat="1" applyFont="1" applyFill="1" applyBorder="1" applyAlignment="1">
      <alignment vertical="center"/>
    </xf>
    <xf numFmtId="177" fontId="1" fillId="6" borderId="30" xfId="0" applyNumberFormat="1" applyFont="1" applyFill="1" applyBorder="1" applyAlignment="1">
      <alignment vertical="center"/>
    </xf>
    <xf numFmtId="177" fontId="4" fillId="0" borderId="31" xfId="0" applyNumberFormat="1" applyFont="1" applyBorder="1" applyAlignment="1">
      <alignment/>
    </xf>
    <xf numFmtId="3" fontId="4" fillId="6" borderId="32" xfId="0" applyNumberFormat="1" applyFont="1" applyFill="1" applyBorder="1" applyAlignment="1">
      <alignment/>
    </xf>
    <xf numFmtId="177" fontId="4" fillId="6" borderId="21" xfId="0" applyNumberFormat="1" applyFont="1" applyFill="1" applyBorder="1" applyAlignment="1">
      <alignment/>
    </xf>
    <xf numFmtId="3" fontId="4" fillId="6" borderId="33" xfId="0" applyNumberFormat="1" applyFont="1" applyFill="1" applyBorder="1" applyAlignment="1">
      <alignment/>
    </xf>
    <xf numFmtId="177" fontId="4" fillId="0" borderId="26" xfId="0" applyNumberFormat="1" applyFont="1" applyBorder="1" applyAlignment="1">
      <alignment/>
    </xf>
    <xf numFmtId="3" fontId="4" fillId="0" borderId="26" xfId="0" applyFont="1" applyBorder="1" applyAlignment="1">
      <alignment/>
    </xf>
    <xf numFmtId="3" fontId="4" fillId="0" borderId="26" xfId="0" applyFont="1" applyBorder="1" applyAlignment="1">
      <alignment wrapText="1"/>
    </xf>
    <xf numFmtId="177" fontId="4" fillId="0" borderId="34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 vertical="center"/>
    </xf>
    <xf numFmtId="177" fontId="1" fillId="0" borderId="30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4" fillId="0" borderId="25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vertical="center"/>
    </xf>
    <xf numFmtId="3" fontId="4" fillId="0" borderId="25" xfId="0" applyFont="1" applyBorder="1" applyAlignment="1">
      <alignment horizontal="center"/>
    </xf>
    <xf numFmtId="177" fontId="4" fillId="0" borderId="6" xfId="0" applyNumberFormat="1" applyFont="1" applyBorder="1" applyAlignment="1">
      <alignment/>
    </xf>
    <xf numFmtId="3" fontId="4" fillId="0" borderId="36" xfId="0" applyFont="1" applyFill="1" applyBorder="1" applyAlignment="1">
      <alignment horizontal="center"/>
    </xf>
    <xf numFmtId="3" fontId="4" fillId="0" borderId="36" xfId="0" applyFont="1" applyBorder="1" applyAlignment="1">
      <alignment horizontal="center"/>
    </xf>
    <xf numFmtId="3" fontId="4" fillId="0" borderId="34" xfId="0" applyFont="1" applyBorder="1" applyAlignment="1">
      <alignment/>
    </xf>
    <xf numFmtId="177" fontId="4" fillId="0" borderId="3" xfId="0" applyNumberFormat="1" applyFont="1" applyBorder="1" applyAlignment="1">
      <alignment/>
    </xf>
    <xf numFmtId="3" fontId="1" fillId="0" borderId="37" xfId="0" applyNumberFormat="1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49" fontId="1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/>
    </xf>
    <xf numFmtId="3" fontId="4" fillId="6" borderId="3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1" fillId="0" borderId="12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3" fontId="1" fillId="7" borderId="12" xfId="0" applyNumberFormat="1" applyFont="1" applyFill="1" applyBorder="1" applyAlignment="1">
      <alignment vertical="center"/>
    </xf>
    <xf numFmtId="177" fontId="1" fillId="7" borderId="12" xfId="0" applyNumberFormat="1" applyFont="1" applyFill="1" applyBorder="1" applyAlignment="1">
      <alignment vertical="center"/>
    </xf>
    <xf numFmtId="3" fontId="1" fillId="7" borderId="22" xfId="0" applyNumberFormat="1" applyFont="1" applyFill="1" applyBorder="1" applyAlignment="1">
      <alignment vertical="center"/>
    </xf>
    <xf numFmtId="3" fontId="1" fillId="0" borderId="0" xfId="0" applyFont="1" applyFill="1" applyBorder="1" applyAlignment="1">
      <alignment horizontal="center"/>
    </xf>
    <xf numFmtId="3" fontId="1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8" xfId="0" applyFont="1" applyBorder="1" applyAlignment="1">
      <alignment horizontal="centerContinuous" vertical="center" wrapText="1"/>
    </xf>
    <xf numFmtId="1" fontId="4" fillId="0" borderId="24" xfId="0" applyNumberFormat="1" applyFont="1" applyBorder="1" applyAlignment="1">
      <alignment wrapText="1"/>
    </xf>
    <xf numFmtId="177" fontId="4" fillId="0" borderId="6" xfId="0" applyNumberFormat="1" applyFont="1" applyBorder="1" applyAlignment="1">
      <alignment wrapText="1"/>
    </xf>
    <xf numFmtId="3" fontId="4" fillId="0" borderId="6" xfId="0" applyNumberFormat="1" applyFont="1" applyBorder="1" applyAlignment="1">
      <alignment/>
    </xf>
    <xf numFmtId="3" fontId="4" fillId="0" borderId="39" xfId="0" applyFont="1" applyBorder="1" applyAlignment="1">
      <alignment horizontal="center"/>
    </xf>
    <xf numFmtId="1" fontId="4" fillId="0" borderId="26" xfId="0" applyNumberFormat="1" applyFont="1" applyBorder="1" applyAlignment="1">
      <alignment wrapText="1"/>
    </xf>
    <xf numFmtId="177" fontId="4" fillId="0" borderId="34" xfId="0" applyNumberFormat="1" applyFont="1" applyBorder="1" applyAlignment="1">
      <alignment wrapText="1"/>
    </xf>
    <xf numFmtId="3" fontId="4" fillId="0" borderId="34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36" xfId="0" applyFont="1" applyBorder="1" applyAlignment="1">
      <alignment horizontal="center"/>
    </xf>
    <xf numFmtId="177" fontId="4" fillId="0" borderId="34" xfId="0" applyNumberFormat="1" applyFont="1" applyBorder="1" applyAlignment="1">
      <alignment/>
    </xf>
    <xf numFmtId="1" fontId="4" fillId="0" borderId="29" xfId="0" applyNumberFormat="1" applyFont="1" applyBorder="1" applyAlignment="1">
      <alignment wrapText="1"/>
    </xf>
    <xf numFmtId="177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177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6" fillId="7" borderId="11" xfId="0" applyNumberFormat="1" applyFont="1" applyFill="1" applyBorder="1" applyAlignment="1">
      <alignment vertical="center"/>
    </xf>
    <xf numFmtId="177" fontId="16" fillId="7" borderId="11" xfId="0" applyNumberFormat="1" applyFont="1" applyFill="1" applyBorder="1" applyAlignment="1">
      <alignment vertical="center"/>
    </xf>
    <xf numFmtId="3" fontId="16" fillId="7" borderId="22" xfId="0" applyNumberFormat="1" applyFont="1" applyFill="1" applyBorder="1" applyAlignment="1">
      <alignment vertical="center"/>
    </xf>
    <xf numFmtId="177" fontId="1" fillId="0" borderId="21" xfId="0" applyNumberFormat="1" applyFont="1" applyBorder="1" applyAlignment="1">
      <alignment horizontal="centerContinuous" vertical="center" wrapText="1"/>
    </xf>
    <xf numFmtId="3" fontId="1" fillId="0" borderId="0" xfId="0" applyFont="1" applyAlignment="1">
      <alignment/>
    </xf>
    <xf numFmtId="177" fontId="4" fillId="0" borderId="11" xfId="0" applyNumberFormat="1" applyFont="1" applyBorder="1" applyAlignment="1">
      <alignment horizontal="centerContinuous" wrapText="1"/>
    </xf>
    <xf numFmtId="3" fontId="1" fillId="0" borderId="0" xfId="0" applyFont="1" applyAlignment="1">
      <alignment/>
    </xf>
    <xf numFmtId="3" fontId="4" fillId="0" borderId="23" xfId="0" applyFont="1" applyBorder="1" applyAlignment="1">
      <alignment horizontal="center"/>
    </xf>
    <xf numFmtId="3" fontId="4" fillId="0" borderId="24" xfId="0" applyFont="1" applyBorder="1" applyAlignment="1">
      <alignment/>
    </xf>
    <xf numFmtId="3" fontId="4" fillId="6" borderId="38" xfId="0" applyFont="1" applyFill="1" applyBorder="1" applyAlignment="1">
      <alignment/>
    </xf>
    <xf numFmtId="3" fontId="4" fillId="6" borderId="41" xfId="0" applyNumberFormat="1" applyFont="1" applyFill="1" applyBorder="1" applyAlignment="1">
      <alignment/>
    </xf>
    <xf numFmtId="3" fontId="4" fillId="6" borderId="2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1" xfId="0" applyFont="1" applyBorder="1" applyAlignment="1">
      <alignment/>
    </xf>
    <xf numFmtId="3" fontId="4" fillId="0" borderId="21" xfId="0" applyFont="1" applyBorder="1" applyAlignment="1">
      <alignment wrapText="1"/>
    </xf>
    <xf numFmtId="3" fontId="4" fillId="6" borderId="34" xfId="0" applyFont="1" applyFill="1" applyBorder="1" applyAlignment="1">
      <alignment/>
    </xf>
    <xf numFmtId="3" fontId="4" fillId="0" borderId="42" xfId="0" applyFont="1" applyBorder="1" applyAlignment="1">
      <alignment horizontal="center"/>
    </xf>
    <xf numFmtId="3" fontId="4" fillId="0" borderId="30" xfId="0" applyFont="1" applyBorder="1" applyAlignment="1">
      <alignment/>
    </xf>
    <xf numFmtId="3" fontId="4" fillId="0" borderId="9" xfId="0" applyFont="1" applyBorder="1" applyAlignment="1">
      <alignment/>
    </xf>
    <xf numFmtId="177" fontId="4" fillId="0" borderId="9" xfId="0" applyNumberFormat="1" applyFont="1" applyBorder="1" applyAlignment="1">
      <alignment/>
    </xf>
    <xf numFmtId="3" fontId="4" fillId="6" borderId="9" xfId="0" applyFont="1" applyFill="1" applyBorder="1" applyAlignment="1">
      <alignment/>
    </xf>
    <xf numFmtId="3" fontId="5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3" fontId="5" fillId="6" borderId="35" xfId="0" applyNumberFormat="1" applyFont="1" applyFill="1" applyBorder="1" applyAlignment="1">
      <alignment vertical="center"/>
    </xf>
    <xf numFmtId="3" fontId="5" fillId="0" borderId="0" xfId="0" applyFont="1" applyAlignment="1">
      <alignment vertical="center"/>
    </xf>
    <xf numFmtId="3" fontId="14" fillId="0" borderId="43" xfId="0" applyFont="1" applyBorder="1" applyAlignment="1">
      <alignment horizontal="center" wrapText="1"/>
    </xf>
    <xf numFmtId="3" fontId="4" fillId="0" borderId="32" xfId="0" applyFont="1" applyBorder="1" applyAlignment="1">
      <alignment/>
    </xf>
    <xf numFmtId="3" fontId="4" fillId="0" borderId="44" xfId="0" applyFont="1" applyBorder="1" applyAlignment="1">
      <alignment/>
    </xf>
    <xf numFmtId="3" fontId="5" fillId="0" borderId="0" xfId="0" applyFont="1" applyAlignment="1">
      <alignment/>
    </xf>
    <xf numFmtId="3" fontId="14" fillId="0" borderId="36" xfId="0" applyFont="1" applyBorder="1" applyAlignment="1">
      <alignment horizontal="center" wrapText="1"/>
    </xf>
    <xf numFmtId="3" fontId="4" fillId="0" borderId="26" xfId="0" applyFont="1" applyBorder="1" applyAlignment="1">
      <alignment/>
    </xf>
    <xf numFmtId="177" fontId="4" fillId="0" borderId="26" xfId="0" applyNumberFormat="1" applyFont="1" applyBorder="1" applyAlignment="1">
      <alignment/>
    </xf>
    <xf numFmtId="3" fontId="4" fillId="0" borderId="20" xfId="0" applyFont="1" applyBorder="1" applyAlignment="1">
      <alignment/>
    </xf>
    <xf numFmtId="3" fontId="5" fillId="0" borderId="45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3" fontId="5" fillId="0" borderId="0" xfId="0" applyFont="1" applyAlignment="1">
      <alignment vertical="center"/>
    </xf>
    <xf numFmtId="3" fontId="4" fillId="0" borderId="43" xfId="0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177" fontId="4" fillId="6" borderId="34" xfId="0" applyNumberFormat="1" applyFont="1" applyFill="1" applyBorder="1" applyAlignment="1">
      <alignment/>
    </xf>
    <xf numFmtId="3" fontId="4" fillId="6" borderId="40" xfId="0" applyNumberFormat="1" applyFont="1" applyFill="1" applyBorder="1" applyAlignment="1">
      <alignment/>
    </xf>
    <xf numFmtId="3" fontId="4" fillId="0" borderId="47" xfId="0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177" fontId="4" fillId="6" borderId="9" xfId="0" applyNumberFormat="1" applyFont="1" applyFill="1" applyBorder="1" applyAlignment="1">
      <alignment/>
    </xf>
    <xf numFmtId="3" fontId="4" fillId="6" borderId="35" xfId="0" applyNumberFormat="1" applyFont="1" applyFill="1" applyBorder="1" applyAlignment="1">
      <alignment/>
    </xf>
    <xf numFmtId="3" fontId="4" fillId="0" borderId="32" xfId="0" applyFont="1" applyBorder="1" applyAlignment="1">
      <alignment/>
    </xf>
    <xf numFmtId="177" fontId="4" fillId="0" borderId="48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177" fontId="4" fillId="6" borderId="48" xfId="0" applyNumberFormat="1" applyFont="1" applyFill="1" applyBorder="1" applyAlignment="1">
      <alignment/>
    </xf>
    <xf numFmtId="3" fontId="4" fillId="6" borderId="49" xfId="0" applyNumberFormat="1" applyFont="1" applyFill="1" applyBorder="1" applyAlignment="1">
      <alignment/>
    </xf>
    <xf numFmtId="3" fontId="4" fillId="0" borderId="50" xfId="0" applyFont="1" applyBorder="1" applyAlignment="1">
      <alignment horizontal="center"/>
    </xf>
    <xf numFmtId="3" fontId="5" fillId="6" borderId="46" xfId="0" applyNumberFormat="1" applyFont="1" applyFill="1" applyBorder="1" applyAlignment="1">
      <alignment vertical="center"/>
    </xf>
    <xf numFmtId="3" fontId="4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3" fontId="1" fillId="7" borderId="9" xfId="0" applyNumberFormat="1" applyFont="1" applyFill="1" applyBorder="1" applyAlignment="1">
      <alignment vertical="center"/>
    </xf>
    <xf numFmtId="177" fontId="1" fillId="7" borderId="9" xfId="0" applyNumberFormat="1" applyFont="1" applyFill="1" applyBorder="1" applyAlignment="1">
      <alignment vertical="center"/>
    </xf>
    <xf numFmtId="3" fontId="1" fillId="7" borderId="35" xfId="0" applyNumberFormat="1" applyFont="1" applyFill="1" applyBorder="1" applyAlignment="1">
      <alignment vertical="center"/>
    </xf>
    <xf numFmtId="3" fontId="1" fillId="0" borderId="0" xfId="0" applyFont="1" applyAlignment="1">
      <alignment vertical="center"/>
    </xf>
    <xf numFmtId="3" fontId="4" fillId="6" borderId="43" xfId="0" applyFont="1" applyFill="1" applyBorder="1" applyAlignment="1">
      <alignment horizontal="center"/>
    </xf>
    <xf numFmtId="3" fontId="4" fillId="6" borderId="32" xfId="0" applyFont="1" applyFill="1" applyBorder="1" applyAlignment="1">
      <alignment/>
    </xf>
    <xf numFmtId="3" fontId="4" fillId="6" borderId="31" xfId="0" applyFont="1" applyFill="1" applyBorder="1" applyAlignment="1">
      <alignment/>
    </xf>
    <xf numFmtId="3" fontId="4" fillId="6" borderId="53" xfId="0" applyNumberFormat="1" applyFont="1" applyFill="1" applyBorder="1" applyAlignment="1">
      <alignment/>
    </xf>
    <xf numFmtId="3" fontId="4" fillId="6" borderId="0" xfId="0" applyFont="1" applyFill="1" applyAlignment="1">
      <alignment/>
    </xf>
    <xf numFmtId="3" fontId="4" fillId="6" borderId="25" xfId="0" applyFont="1" applyFill="1" applyBorder="1" applyAlignment="1">
      <alignment horizontal="center"/>
    </xf>
    <xf numFmtId="3" fontId="4" fillId="6" borderId="6" xfId="0" applyFont="1" applyFill="1" applyBorder="1" applyAlignment="1">
      <alignment/>
    </xf>
    <xf numFmtId="3" fontId="4" fillId="6" borderId="21" xfId="0" applyFont="1" applyFill="1" applyBorder="1" applyAlignment="1">
      <alignment/>
    </xf>
    <xf numFmtId="3" fontId="4" fillId="6" borderId="33" xfId="0" applyNumberFormat="1" applyFont="1" applyFill="1" applyBorder="1" applyAlignment="1">
      <alignment/>
    </xf>
    <xf numFmtId="3" fontId="4" fillId="0" borderId="34" xfId="0" applyFont="1" applyBorder="1" applyAlignment="1">
      <alignment wrapText="1"/>
    </xf>
    <xf numFmtId="177" fontId="4" fillId="0" borderId="32" xfId="0" applyNumberFormat="1" applyFont="1" applyBorder="1" applyAlignment="1">
      <alignment/>
    </xf>
    <xf numFmtId="3" fontId="4" fillId="0" borderId="36" xfId="0" applyFont="1" applyBorder="1" applyAlignment="1">
      <alignment horizontal="center" wrapText="1"/>
    </xf>
    <xf numFmtId="3" fontId="4" fillId="0" borderId="34" xfId="0" applyFont="1" applyBorder="1" applyAlignment="1">
      <alignment/>
    </xf>
    <xf numFmtId="177" fontId="4" fillId="0" borderId="34" xfId="0" applyNumberFormat="1" applyFont="1" applyBorder="1" applyAlignment="1">
      <alignment/>
    </xf>
    <xf numFmtId="3" fontId="4" fillId="6" borderId="40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 vertical="center"/>
    </xf>
    <xf numFmtId="3" fontId="1" fillId="7" borderId="11" xfId="0" applyNumberFormat="1" applyFont="1" applyFill="1" applyBorder="1" applyAlignment="1">
      <alignment vertical="center"/>
    </xf>
    <xf numFmtId="177" fontId="1" fillId="7" borderId="11" xfId="0" applyNumberFormat="1" applyFont="1" applyFill="1" applyBorder="1" applyAlignment="1">
      <alignment vertical="center"/>
    </xf>
    <xf numFmtId="3" fontId="1" fillId="7" borderId="22" xfId="0" applyNumberFormat="1" applyFont="1" applyFill="1" applyBorder="1" applyAlignment="1">
      <alignment vertical="center"/>
    </xf>
    <xf numFmtId="3" fontId="1" fillId="0" borderId="0" xfId="0" applyFont="1" applyAlignment="1">
      <alignment vertical="center"/>
    </xf>
    <xf numFmtId="3" fontId="1" fillId="7" borderId="11" xfId="0" applyNumberFormat="1" applyFont="1" applyFill="1" applyBorder="1" applyAlignment="1">
      <alignment vertical="center"/>
    </xf>
    <xf numFmtId="177" fontId="1" fillId="7" borderId="11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7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177" fontId="12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7" fontId="4" fillId="0" borderId="15" xfId="0" applyNumberFormat="1" applyFont="1" applyFill="1" applyBorder="1" applyAlignment="1">
      <alignment horizontal="right" vertical="center"/>
    </xf>
    <xf numFmtId="1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77" fontId="4" fillId="0" borderId="21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/>
    </xf>
    <xf numFmtId="177" fontId="5" fillId="2" borderId="1" xfId="0" applyNumberFormat="1" applyFont="1" applyFill="1" applyBorder="1" applyAlignment="1">
      <alignment/>
    </xf>
    <xf numFmtId="177" fontId="4" fillId="0" borderId="1" xfId="0" applyNumberFormat="1" applyFont="1" applyFill="1" applyBorder="1" applyAlignment="1">
      <alignment/>
    </xf>
    <xf numFmtId="177" fontId="4" fillId="0" borderId="1" xfId="20" applyNumberFormat="1" applyFont="1" applyFill="1" applyBorder="1" applyAlignment="1">
      <alignment horizontal="right"/>
      <protection/>
    </xf>
    <xf numFmtId="177" fontId="4" fillId="0" borderId="1" xfId="20" applyNumberFormat="1" applyFont="1" applyFill="1" applyBorder="1" applyAlignment="1">
      <alignment horizontal="right" wrapText="1"/>
      <protection/>
    </xf>
    <xf numFmtId="177" fontId="4" fillId="0" borderId="1" xfId="20" applyNumberFormat="1" applyFont="1" applyBorder="1">
      <alignment/>
      <protection/>
    </xf>
    <xf numFmtId="177" fontId="4" fillId="0" borderId="1" xfId="0" applyNumberFormat="1" applyFont="1" applyFill="1" applyBorder="1" applyAlignment="1">
      <alignment horizontal="right" wrapText="1"/>
    </xf>
    <xf numFmtId="177" fontId="5" fillId="4" borderId="9" xfId="0" applyNumberFormat="1" applyFont="1" applyFill="1" applyBorder="1" applyAlignment="1">
      <alignment vertical="center"/>
    </xf>
    <xf numFmtId="177" fontId="11" fillId="3" borderId="15" xfId="0" applyNumberFormat="1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/>
    </xf>
    <xf numFmtId="3" fontId="11" fillId="3" borderId="5" xfId="0" applyNumberFormat="1" applyFont="1" applyFill="1" applyBorder="1" applyAlignment="1">
      <alignment horizontal="center" vertical="center"/>
    </xf>
    <xf numFmtId="177" fontId="11" fillId="3" borderId="21" xfId="0" applyNumberFormat="1" applyFont="1" applyFill="1" applyBorder="1" applyAlignment="1">
      <alignment horizontal="center" vertical="center"/>
    </xf>
    <xf numFmtId="177" fontId="4" fillId="5" borderId="15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/>
    </xf>
    <xf numFmtId="3" fontId="4" fillId="5" borderId="21" xfId="0" applyNumberFormat="1" applyFont="1" applyFill="1" applyBorder="1" applyAlignment="1">
      <alignment horizontal="center" vertical="center"/>
    </xf>
    <xf numFmtId="177" fontId="5" fillId="4" borderId="30" xfId="0" applyNumberFormat="1" applyFont="1" applyFill="1" applyBorder="1" applyAlignment="1">
      <alignment vertical="center"/>
    </xf>
    <xf numFmtId="1" fontId="4" fillId="2" borderId="0" xfId="0" applyNumberFormat="1" applyFont="1" applyFill="1" applyAlignment="1">
      <alignment horizontal="center"/>
    </xf>
    <xf numFmtId="177" fontId="4" fillId="0" borderId="1" xfId="0" applyNumberFormat="1" applyFont="1" applyBorder="1" applyAlignment="1">
      <alignment/>
    </xf>
    <xf numFmtId="177" fontId="4" fillId="0" borderId="1" xfId="0" applyNumberFormat="1" applyFont="1" applyFill="1" applyBorder="1" applyAlignment="1">
      <alignment horizontal="right" wrapText="1"/>
    </xf>
    <xf numFmtId="177" fontId="4" fillId="6" borderId="3" xfId="0" applyNumberFormat="1" applyFont="1" applyFill="1" applyBorder="1" applyAlignment="1">
      <alignment/>
    </xf>
    <xf numFmtId="3" fontId="4" fillId="0" borderId="54" xfId="0" applyFont="1" applyBorder="1" applyAlignment="1">
      <alignment horizontal="center"/>
    </xf>
    <xf numFmtId="3" fontId="4" fillId="0" borderId="11" xfId="0" applyFont="1" applyBorder="1" applyAlignment="1">
      <alignment/>
    </xf>
    <xf numFmtId="3" fontId="4" fillId="6" borderId="12" xfId="0" applyNumberFormat="1" applyFont="1" applyFill="1" applyBorder="1" applyAlignment="1">
      <alignment/>
    </xf>
    <xf numFmtId="3" fontId="4" fillId="6" borderId="26" xfId="0" applyNumberFormat="1" applyFont="1" applyFill="1" applyBorder="1" applyAlignment="1">
      <alignment/>
    </xf>
    <xf numFmtId="177" fontId="4" fillId="6" borderId="26" xfId="0" applyNumberFormat="1" applyFont="1" applyFill="1" applyBorder="1" applyAlignment="1">
      <alignment/>
    </xf>
    <xf numFmtId="177" fontId="4" fillId="6" borderId="26" xfId="0" applyNumberFormat="1" applyFont="1" applyFill="1" applyBorder="1" applyAlignment="1">
      <alignment horizontal="right"/>
    </xf>
    <xf numFmtId="177" fontId="4" fillId="6" borderId="55" xfId="0" applyNumberFormat="1" applyFont="1" applyFill="1" applyBorder="1" applyAlignment="1">
      <alignment/>
    </xf>
    <xf numFmtId="177" fontId="4" fillId="6" borderId="32" xfId="0" applyNumberFormat="1" applyFont="1" applyFill="1" applyBorder="1" applyAlignment="1">
      <alignment/>
    </xf>
    <xf numFmtId="177" fontId="4" fillId="6" borderId="8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177" fontId="4" fillId="6" borderId="6" xfId="0" applyNumberFormat="1" applyFont="1" applyFill="1" applyBorder="1" applyAlignment="1">
      <alignment/>
    </xf>
    <xf numFmtId="3" fontId="5" fillId="2" borderId="56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5" fillId="2" borderId="57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5" fillId="2" borderId="28" xfId="0" applyNumberFormat="1" applyFont="1" applyFill="1" applyBorder="1" applyAlignment="1">
      <alignment vertical="center"/>
    </xf>
    <xf numFmtId="3" fontId="5" fillId="4" borderId="19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3" fontId="4" fillId="0" borderId="48" xfId="0" applyFont="1" applyBorder="1" applyAlignment="1">
      <alignment/>
    </xf>
    <xf numFmtId="177" fontId="4" fillId="0" borderId="0" xfId="0" applyNumberFormat="1" applyFont="1" applyBorder="1" applyAlignment="1">
      <alignment/>
    </xf>
    <xf numFmtId="3" fontId="12" fillId="0" borderId="0" xfId="0" applyFont="1" applyAlignment="1">
      <alignment/>
    </xf>
    <xf numFmtId="177" fontId="5" fillId="2" borderId="11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19" fillId="0" borderId="42" xfId="0" applyFont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3" fontId="4" fillId="0" borderId="0" xfId="0" applyFont="1" applyAlignment="1">
      <alignment horizontal="center"/>
    </xf>
    <xf numFmtId="1" fontId="25" fillId="3" borderId="58" xfId="0" applyNumberFormat="1" applyFont="1" applyFill="1" applyBorder="1" applyAlignment="1">
      <alignment horizontal="center" vertical="center" wrapText="1"/>
    </xf>
    <xf numFmtId="178" fontId="5" fillId="8" borderId="59" xfId="0" applyNumberFormat="1" applyFont="1" applyFill="1" applyBorder="1" applyAlignment="1">
      <alignment horizontal="center" vertical="center" wrapText="1"/>
    </xf>
    <xf numFmtId="3" fontId="25" fillId="3" borderId="9" xfId="0" applyNumberFormat="1" applyFont="1" applyFill="1" applyBorder="1" applyAlignment="1">
      <alignment horizontal="centerContinuous" wrapText="1"/>
    </xf>
    <xf numFmtId="178" fontId="5" fillId="8" borderId="35" xfId="0" applyNumberFormat="1" applyFont="1" applyFill="1" applyBorder="1" applyAlignment="1">
      <alignment horizontal="center" wrapText="1"/>
    </xf>
    <xf numFmtId="1" fontId="4" fillId="4" borderId="25" xfId="0" applyNumberFormat="1" applyFont="1" applyFill="1" applyBorder="1" applyAlignment="1">
      <alignment horizontal="center"/>
    </xf>
    <xf numFmtId="3" fontId="4" fillId="4" borderId="21" xfId="0" applyFont="1" applyFill="1" applyBorder="1" applyAlignment="1">
      <alignment wrapText="1"/>
    </xf>
    <xf numFmtId="3" fontId="4" fillId="4" borderId="6" xfId="0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 wrapText="1"/>
    </xf>
    <xf numFmtId="4" fontId="5" fillId="4" borderId="33" xfId="0" applyNumberFormat="1" applyFont="1" applyFill="1" applyBorder="1" applyAlignment="1">
      <alignment horizontal="right" wrapText="1"/>
    </xf>
    <xf numFmtId="3" fontId="4" fillId="4" borderId="26" xfId="0" applyFont="1" applyFill="1" applyBorder="1" applyAlignment="1">
      <alignment horizontal="center"/>
    </xf>
    <xf numFmtId="49" fontId="4" fillId="4" borderId="26" xfId="0" applyNumberFormat="1" applyFont="1" applyFill="1" applyBorder="1" applyAlignment="1">
      <alignment horizontal="center"/>
    </xf>
    <xf numFmtId="3" fontId="5" fillId="4" borderId="26" xfId="0" applyNumberFormat="1" applyFont="1" applyFill="1" applyBorder="1" applyAlignment="1">
      <alignment/>
    </xf>
    <xf numFmtId="3" fontId="4" fillId="4" borderId="5" xfId="0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3" fontId="4" fillId="0" borderId="5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4" fillId="0" borderId="33" xfId="0" applyNumberFormat="1" applyFont="1" applyFill="1" applyBorder="1" applyAlignment="1">
      <alignment horizontal="right" wrapText="1"/>
    </xf>
    <xf numFmtId="4" fontId="4" fillId="0" borderId="33" xfId="0" applyNumberFormat="1" applyFont="1" applyBorder="1" applyAlignment="1">
      <alignment horizontal="right" wrapText="1"/>
    </xf>
    <xf numFmtId="1" fontId="20" fillId="0" borderId="25" xfId="0" applyNumberFormat="1" applyFont="1" applyBorder="1" applyAlignment="1">
      <alignment horizontal="center"/>
    </xf>
    <xf numFmtId="3" fontId="20" fillId="0" borderId="21" xfId="0" applyFont="1" applyBorder="1" applyAlignment="1">
      <alignment wrapText="1"/>
    </xf>
    <xf numFmtId="3" fontId="20" fillId="0" borderId="5" xfId="0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4" fontId="20" fillId="0" borderId="33" xfId="0" applyNumberFormat="1" applyFont="1" applyFill="1" applyBorder="1" applyAlignment="1">
      <alignment horizontal="right" wrapText="1"/>
    </xf>
    <xf numFmtId="1" fontId="20" fillId="0" borderId="25" xfId="0" applyNumberFormat="1" applyFont="1" applyBorder="1" applyAlignment="1">
      <alignment horizontal="center"/>
    </xf>
    <xf numFmtId="3" fontId="20" fillId="0" borderId="21" xfId="0" applyFont="1" applyBorder="1" applyAlignment="1">
      <alignment/>
    </xf>
    <xf numFmtId="3" fontId="20" fillId="0" borderId="5" xfId="0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4" fontId="20" fillId="0" borderId="33" xfId="0" applyNumberFormat="1" applyFont="1" applyBorder="1" applyAlignment="1">
      <alignment horizontal="right" wrapText="1"/>
    </xf>
    <xf numFmtId="1" fontId="5" fillId="4" borderId="25" xfId="0" applyNumberFormat="1" applyFont="1" applyFill="1" applyBorder="1" applyAlignment="1">
      <alignment horizontal="center"/>
    </xf>
    <xf numFmtId="3" fontId="5" fillId="4" borderId="21" xfId="0" applyFont="1" applyFill="1" applyBorder="1" applyAlignment="1">
      <alignment wrapText="1"/>
    </xf>
    <xf numFmtId="3" fontId="5" fillId="4" borderId="5" xfId="0" applyFont="1" applyFill="1" applyBorder="1" applyAlignment="1">
      <alignment horizontal="center"/>
    </xf>
    <xf numFmtId="49" fontId="5" fillId="4" borderId="26" xfId="0" applyNumberFormat="1" applyFont="1" applyFill="1" applyBorder="1" applyAlignment="1">
      <alignment horizontal="center"/>
    </xf>
    <xf numFmtId="178" fontId="4" fillId="0" borderId="33" xfId="0" applyNumberFormat="1" applyFont="1" applyBorder="1" applyAlignment="1">
      <alignment horizontal="right" wrapText="1"/>
    </xf>
    <xf numFmtId="3" fontId="20" fillId="0" borderId="21" xfId="0" applyFont="1" applyBorder="1" applyAlignment="1">
      <alignment wrapText="1"/>
    </xf>
    <xf numFmtId="1" fontId="4" fillId="0" borderId="25" xfId="0" applyNumberFormat="1" applyFont="1" applyBorder="1" applyAlignment="1">
      <alignment horizontal="center"/>
    </xf>
    <xf numFmtId="3" fontId="4" fillId="0" borderId="5" xfId="0" applyFont="1" applyBorder="1" applyAlignment="1">
      <alignment horizontal="center"/>
    </xf>
    <xf numFmtId="179" fontId="4" fillId="0" borderId="33" xfId="0" applyNumberFormat="1" applyFont="1" applyFill="1" applyBorder="1" applyAlignment="1">
      <alignment horizontal="right" wrapText="1"/>
    </xf>
    <xf numFmtId="179" fontId="20" fillId="0" borderId="33" xfId="0" applyNumberFormat="1" applyFont="1" applyBorder="1" applyAlignment="1">
      <alignment horizontal="right" wrapText="1"/>
    </xf>
    <xf numFmtId="49" fontId="4" fillId="0" borderId="26" xfId="0" applyNumberFormat="1" applyFont="1" applyBorder="1" applyAlignment="1">
      <alignment horizontal="center" wrapText="1"/>
    </xf>
    <xf numFmtId="1" fontId="4" fillId="0" borderId="36" xfId="0" applyNumberFormat="1" applyFont="1" applyBorder="1" applyAlignment="1">
      <alignment horizontal="center"/>
    </xf>
    <xf numFmtId="3" fontId="4" fillId="0" borderId="5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3" fontId="4" fillId="0" borderId="21" xfId="0" applyFont="1" applyFill="1" applyBorder="1" applyAlignment="1">
      <alignment wrapText="1"/>
    </xf>
    <xf numFmtId="1" fontId="20" fillId="0" borderId="25" xfId="0" applyNumberFormat="1" applyFont="1" applyBorder="1" applyAlignment="1">
      <alignment horizontal="center" wrapText="1"/>
    </xf>
    <xf numFmtId="49" fontId="20" fillId="0" borderId="26" xfId="0" applyNumberFormat="1" applyFont="1" applyBorder="1" applyAlignment="1">
      <alignment horizontal="center" wrapText="1"/>
    </xf>
    <xf numFmtId="1" fontId="5" fillId="4" borderId="54" xfId="0" applyNumberFormat="1" applyFont="1" applyFill="1" applyBorder="1" applyAlignment="1">
      <alignment horizontal="center" wrapText="1"/>
    </xf>
    <xf numFmtId="3" fontId="5" fillId="4" borderId="11" xfId="0" applyFont="1" applyFill="1" applyBorder="1" applyAlignment="1">
      <alignment wrapText="1"/>
    </xf>
    <xf numFmtId="3" fontId="5" fillId="4" borderId="13" xfId="0" applyFont="1" applyFill="1" applyBorder="1" applyAlignment="1">
      <alignment horizontal="center"/>
    </xf>
    <xf numFmtId="49" fontId="5" fillId="4" borderId="29" xfId="0" applyNumberFormat="1" applyFont="1" applyFill="1" applyBorder="1" applyAlignment="1">
      <alignment horizontal="center" wrapText="1"/>
    </xf>
    <xf numFmtId="3" fontId="5" fillId="4" borderId="29" xfId="0" applyNumberFormat="1" applyFont="1" applyFill="1" applyBorder="1" applyAlignment="1">
      <alignment/>
    </xf>
    <xf numFmtId="4" fontId="5" fillId="4" borderId="60" xfId="0" applyNumberFormat="1" applyFont="1" applyFill="1" applyBorder="1" applyAlignment="1">
      <alignment horizontal="right" wrapText="1"/>
    </xf>
    <xf numFmtId="3" fontId="1" fillId="0" borderId="13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" fontId="1" fillId="0" borderId="61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left" indent="4"/>
    </xf>
    <xf numFmtId="3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4" fillId="0" borderId="0" xfId="0" applyFont="1" applyBorder="1" applyAlignment="1">
      <alignment wrapText="1"/>
    </xf>
    <xf numFmtId="3" fontId="26" fillId="0" borderId="0" xfId="0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8" fontId="4" fillId="0" borderId="0" xfId="0" applyNumberFormat="1" applyFont="1" applyAlignment="1">
      <alignment wrapText="1"/>
    </xf>
    <xf numFmtId="3" fontId="5" fillId="8" borderId="59" xfId="0" applyFont="1" applyFill="1" applyBorder="1" applyAlignment="1">
      <alignment horizontal="center" wrapText="1"/>
    </xf>
    <xf numFmtId="3" fontId="5" fillId="8" borderId="35" xfId="0" applyFont="1" applyFill="1" applyBorder="1" applyAlignment="1">
      <alignment horizontal="center"/>
    </xf>
    <xf numFmtId="3" fontId="4" fillId="0" borderId="6" xfId="0" applyFont="1" applyBorder="1" applyAlignment="1">
      <alignment wrapText="1"/>
    </xf>
    <xf numFmtId="49" fontId="4" fillId="0" borderId="6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/>
    </xf>
    <xf numFmtId="178" fontId="4" fillId="0" borderId="33" xfId="0" applyNumberFormat="1" applyFont="1" applyBorder="1" applyAlignment="1">
      <alignment/>
    </xf>
    <xf numFmtId="1" fontId="20" fillId="0" borderId="36" xfId="0" applyNumberFormat="1" applyFont="1" applyBorder="1" applyAlignment="1">
      <alignment horizontal="center"/>
    </xf>
    <xf numFmtId="3" fontId="20" fillId="0" borderId="26" xfId="0" applyFont="1" applyBorder="1" applyAlignment="1">
      <alignment wrapText="1"/>
    </xf>
    <xf numFmtId="3" fontId="20" fillId="0" borderId="26" xfId="0" applyNumberFormat="1" applyFont="1" applyBorder="1" applyAlignment="1">
      <alignment/>
    </xf>
    <xf numFmtId="4" fontId="20" fillId="0" borderId="33" xfId="0" applyNumberFormat="1" applyFont="1" applyBorder="1" applyAlignment="1">
      <alignment/>
    </xf>
    <xf numFmtId="3" fontId="20" fillId="0" borderId="0" xfId="0" applyFont="1" applyAlignment="1">
      <alignment/>
    </xf>
    <xf numFmtId="1" fontId="5" fillId="4" borderId="36" xfId="0" applyNumberFormat="1" applyFont="1" applyFill="1" applyBorder="1" applyAlignment="1">
      <alignment horizontal="center"/>
    </xf>
    <xf numFmtId="3" fontId="5" fillId="4" borderId="26" xfId="0" applyFont="1" applyFill="1" applyBorder="1" applyAlignment="1">
      <alignment wrapText="1"/>
    </xf>
    <xf numFmtId="4" fontId="5" fillId="4" borderId="33" xfId="0" applyNumberFormat="1" applyFont="1" applyFill="1" applyBorder="1" applyAlignment="1">
      <alignment/>
    </xf>
    <xf numFmtId="3" fontId="5" fillId="0" borderId="0" xfId="0" applyFont="1" applyAlignment="1">
      <alignment/>
    </xf>
    <xf numFmtId="1" fontId="4" fillId="0" borderId="36" xfId="0" applyNumberFormat="1" applyFont="1" applyFill="1" applyBorder="1" applyAlignment="1">
      <alignment horizontal="center"/>
    </xf>
    <xf numFmtId="3" fontId="4" fillId="0" borderId="26" xfId="0" applyFont="1" applyFill="1" applyBorder="1" applyAlignment="1">
      <alignment horizontal="left" wrapText="1"/>
    </xf>
    <xf numFmtId="3" fontId="0" fillId="0" borderId="0" xfId="0" applyFont="1" applyFill="1" applyAlignment="1">
      <alignment horizontal="left"/>
    </xf>
    <xf numFmtId="3" fontId="4" fillId="0" borderId="0" xfId="0" applyFont="1" applyFill="1" applyAlignment="1">
      <alignment horizontal="left"/>
    </xf>
    <xf numFmtId="49" fontId="19" fillId="0" borderId="26" xfId="0" applyNumberFormat="1" applyFont="1" applyBorder="1" applyAlignment="1">
      <alignment horizontal="center" wrapText="1"/>
    </xf>
    <xf numFmtId="3" fontId="4" fillId="0" borderId="26" xfId="0" applyFont="1" applyBorder="1" applyAlignment="1">
      <alignment wrapText="1"/>
    </xf>
    <xf numFmtId="49" fontId="19" fillId="0" borderId="26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3" fontId="0" fillId="0" borderId="0" xfId="0" applyFill="1" applyAlignment="1">
      <alignment/>
    </xf>
    <xf numFmtId="3" fontId="5" fillId="0" borderId="0" xfId="0" applyFont="1" applyFill="1" applyAlignment="1">
      <alignment/>
    </xf>
    <xf numFmtId="178" fontId="20" fillId="0" borderId="33" xfId="0" applyNumberFormat="1" applyFont="1" applyBorder="1" applyAlignment="1">
      <alignment/>
    </xf>
    <xf numFmtId="1" fontId="20" fillId="0" borderId="25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/>
    </xf>
    <xf numFmtId="1" fontId="5" fillId="4" borderId="54" xfId="0" applyNumberFormat="1" applyFont="1" applyFill="1" applyBorder="1" applyAlignment="1">
      <alignment horizontal="center"/>
    </xf>
    <xf numFmtId="49" fontId="5" fillId="4" borderId="11" xfId="0" applyNumberFormat="1" applyFont="1" applyFill="1" applyBorder="1" applyAlignment="1">
      <alignment horizontal="center"/>
    </xf>
    <xf numFmtId="4" fontId="5" fillId="4" borderId="22" xfId="0" applyNumberFormat="1" applyFont="1" applyFill="1" applyBorder="1" applyAlignment="1">
      <alignment/>
    </xf>
    <xf numFmtId="3" fontId="1" fillId="0" borderId="11" xfId="0" applyFont="1" applyBorder="1" applyAlignment="1">
      <alignment horizontal="center"/>
    </xf>
    <xf numFmtId="3" fontId="1" fillId="0" borderId="29" xfId="0" applyNumberFormat="1" applyFont="1" applyBorder="1" applyAlignment="1">
      <alignment/>
    </xf>
    <xf numFmtId="4" fontId="1" fillId="0" borderId="6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 indent="4"/>
    </xf>
    <xf numFmtId="4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3" fontId="16" fillId="0" borderId="0" xfId="0" applyFont="1" applyBorder="1" applyAlignment="1">
      <alignment wrapText="1"/>
    </xf>
    <xf numFmtId="3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6" fillId="0" borderId="0" xfId="0" applyFont="1" applyAlignment="1">
      <alignment/>
    </xf>
    <xf numFmtId="3" fontId="4" fillId="0" borderId="0" xfId="0" applyFont="1" applyAlignment="1">
      <alignment wrapText="1"/>
    </xf>
    <xf numFmtId="177" fontId="5" fillId="8" borderId="0" xfId="0" applyNumberFormat="1" applyFont="1" applyFill="1" applyBorder="1" applyAlignment="1">
      <alignment horizontal="center" vertical="center" wrapText="1"/>
    </xf>
    <xf numFmtId="3" fontId="25" fillId="3" borderId="15" xfId="0" applyFont="1" applyFill="1" applyBorder="1" applyAlignment="1">
      <alignment horizontal="center" vertical="center" wrapText="1"/>
    </xf>
    <xf numFmtId="4" fontId="5" fillId="8" borderId="62" xfId="0" applyNumberFormat="1" applyFont="1" applyFill="1" applyBorder="1" applyAlignment="1">
      <alignment horizontal="center" vertical="center" wrapText="1"/>
    </xf>
    <xf numFmtId="177" fontId="5" fillId="8" borderId="9" xfId="0" applyNumberFormat="1" applyFont="1" applyFill="1" applyBorder="1" applyAlignment="1">
      <alignment horizontal="center"/>
    </xf>
    <xf numFmtId="3" fontId="25" fillId="3" borderId="9" xfId="0" applyFont="1" applyFill="1" applyBorder="1" applyAlignment="1">
      <alignment horizontal="center"/>
    </xf>
    <xf numFmtId="4" fontId="5" fillId="8" borderId="35" xfId="0" applyNumberFormat="1" applyFont="1" applyFill="1" applyBorder="1" applyAlignment="1">
      <alignment horizontal="center" wrapText="1"/>
    </xf>
    <xf numFmtId="3" fontId="7" fillId="2" borderId="63" xfId="0" applyFont="1" applyFill="1" applyBorder="1" applyAlignment="1">
      <alignment horizontal="center"/>
    </xf>
    <xf numFmtId="3" fontId="7" fillId="2" borderId="64" xfId="0" applyFont="1" applyFill="1" applyBorder="1" applyAlignment="1">
      <alignment/>
    </xf>
    <xf numFmtId="177" fontId="6" fillId="2" borderId="64" xfId="0" applyNumberFormat="1" applyFont="1" applyFill="1" applyBorder="1" applyAlignment="1">
      <alignment/>
    </xf>
    <xf numFmtId="4" fontId="7" fillId="2" borderId="46" xfId="0" applyNumberFormat="1" applyFont="1" applyFill="1" applyBorder="1" applyAlignment="1">
      <alignment/>
    </xf>
    <xf numFmtId="3" fontId="7" fillId="0" borderId="0" xfId="0" applyFont="1" applyAlignment="1">
      <alignment/>
    </xf>
    <xf numFmtId="177" fontId="6" fillId="2" borderId="64" xfId="0" applyNumberFormat="1" applyFont="1" applyFill="1" applyBorder="1" applyAlignment="1">
      <alignment/>
    </xf>
    <xf numFmtId="1" fontId="4" fillId="0" borderId="47" xfId="0" applyNumberFormat="1" applyFont="1" applyBorder="1" applyAlignment="1">
      <alignment horizontal="center"/>
    </xf>
    <xf numFmtId="3" fontId="4" fillId="0" borderId="1" xfId="0" applyFont="1" applyBorder="1" applyAlignment="1">
      <alignment wrapText="1"/>
    </xf>
    <xf numFmtId="177" fontId="6" fillId="2" borderId="65" xfId="0" applyNumberFormat="1" applyFont="1" applyFill="1" applyBorder="1" applyAlignment="1">
      <alignment/>
    </xf>
    <xf numFmtId="4" fontId="7" fillId="2" borderId="66" xfId="0" applyNumberFormat="1" applyFont="1" applyFill="1" applyBorder="1" applyAlignment="1">
      <alignment/>
    </xf>
    <xf numFmtId="177" fontId="0" fillId="2" borderId="12" xfId="0" applyNumberFormat="1" applyFont="1" applyFill="1" applyBorder="1" applyAlignment="1">
      <alignment vertical="center"/>
    </xf>
    <xf numFmtId="4" fontId="7" fillId="2" borderId="22" xfId="0" applyNumberFormat="1" applyFont="1" applyFill="1" applyBorder="1" applyAlignment="1">
      <alignment vertical="center"/>
    </xf>
    <xf numFmtId="3" fontId="1" fillId="0" borderId="0" xfId="0" applyFont="1" applyBorder="1" applyAlignment="1">
      <alignment horizontal="left" vertical="center" wrapText="1" indent="6"/>
    </xf>
    <xf numFmtId="177" fontId="1" fillId="0" borderId="0" xfId="0" applyNumberFormat="1" applyFont="1" applyBorder="1" applyAlignment="1">
      <alignment vertical="center"/>
    </xf>
    <xf numFmtId="3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8" borderId="0" xfId="0" applyFont="1" applyFill="1" applyBorder="1" applyAlignment="1">
      <alignment horizontal="center" vertical="center" wrapText="1"/>
    </xf>
    <xf numFmtId="3" fontId="25" fillId="3" borderId="1" xfId="0" applyFont="1" applyFill="1" applyBorder="1" applyAlignment="1">
      <alignment horizontal="center" vertical="center" wrapText="1"/>
    </xf>
    <xf numFmtId="3" fontId="5" fillId="8" borderId="9" xfId="0" applyFont="1" applyFill="1" applyBorder="1" applyAlignment="1">
      <alignment horizontal="center"/>
    </xf>
    <xf numFmtId="4" fontId="4" fillId="0" borderId="67" xfId="0" applyNumberFormat="1" applyFont="1" applyBorder="1" applyAlignment="1">
      <alignment/>
    </xf>
    <xf numFmtId="3" fontId="6" fillId="0" borderId="0" xfId="0" applyFont="1" applyAlignment="1">
      <alignment/>
    </xf>
    <xf numFmtId="4" fontId="4" fillId="0" borderId="68" xfId="0" applyNumberFormat="1" applyFont="1" applyBorder="1" applyAlignment="1">
      <alignment/>
    </xf>
    <xf numFmtId="178" fontId="4" fillId="0" borderId="68" xfId="0" applyNumberFormat="1" applyFont="1" applyBorder="1" applyAlignment="1">
      <alignment/>
    </xf>
    <xf numFmtId="1" fontId="27" fillId="2" borderId="36" xfId="0" applyNumberFormat="1" applyFont="1" applyFill="1" applyBorder="1" applyAlignment="1">
      <alignment horizontal="center"/>
    </xf>
    <xf numFmtId="3" fontId="27" fillId="2" borderId="34" xfId="0" applyFont="1" applyFill="1" applyBorder="1" applyAlignment="1">
      <alignment wrapText="1"/>
    </xf>
    <xf numFmtId="177" fontId="28" fillId="2" borderId="34" xfId="0" applyNumberFormat="1" applyFont="1" applyFill="1" applyBorder="1" applyAlignment="1">
      <alignment/>
    </xf>
    <xf numFmtId="4" fontId="27" fillId="2" borderId="68" xfId="0" applyNumberFormat="1" applyFont="1" applyFill="1" applyBorder="1" applyAlignment="1">
      <alignment/>
    </xf>
    <xf numFmtId="3" fontId="27" fillId="0" borderId="0" xfId="0" applyFont="1" applyBorder="1" applyAlignment="1">
      <alignment/>
    </xf>
    <xf numFmtId="3" fontId="27" fillId="0" borderId="0" xfId="0" applyFont="1" applyAlignment="1">
      <alignment/>
    </xf>
    <xf numFmtId="179" fontId="4" fillId="0" borderId="68" xfId="0" applyNumberFormat="1" applyFont="1" applyBorder="1" applyAlignment="1">
      <alignment/>
    </xf>
    <xf numFmtId="3" fontId="20" fillId="0" borderId="0" xfId="0" applyFont="1" applyBorder="1" applyAlignment="1">
      <alignment/>
    </xf>
    <xf numFmtId="3" fontId="27" fillId="0" borderId="0" xfId="0" applyFont="1" applyAlignment="1">
      <alignment/>
    </xf>
    <xf numFmtId="4" fontId="4" fillId="0" borderId="69" xfId="0" applyNumberFormat="1" applyFont="1" applyBorder="1" applyAlignment="1">
      <alignment/>
    </xf>
    <xf numFmtId="4" fontId="7" fillId="2" borderId="70" xfId="0" applyNumberFormat="1" applyFont="1" applyFill="1" applyBorder="1" applyAlignment="1">
      <alignment/>
    </xf>
    <xf numFmtId="177" fontId="0" fillId="2" borderId="45" xfId="0" applyNumberFormat="1" applyFont="1" applyFill="1" applyBorder="1" applyAlignment="1">
      <alignment vertical="center"/>
    </xf>
    <xf numFmtId="4" fontId="1" fillId="2" borderId="71" xfId="0" applyNumberFormat="1" applyFont="1" applyFill="1" applyBorder="1" applyAlignment="1">
      <alignment vertical="center"/>
    </xf>
    <xf numFmtId="3" fontId="1" fillId="0" borderId="0" xfId="0" applyFont="1" applyBorder="1" applyAlignment="1">
      <alignment/>
    </xf>
    <xf numFmtId="3" fontId="27" fillId="2" borderId="26" xfId="0" applyFont="1" applyFill="1" applyBorder="1" applyAlignment="1">
      <alignment wrapText="1"/>
    </xf>
    <xf numFmtId="177" fontId="28" fillId="2" borderId="5" xfId="0" applyNumberFormat="1" applyFont="1" applyFill="1" applyBorder="1" applyAlignment="1">
      <alignment/>
    </xf>
    <xf numFmtId="177" fontId="28" fillId="2" borderId="26" xfId="0" applyNumberFormat="1" applyFont="1" applyFill="1" applyBorder="1" applyAlignment="1">
      <alignment/>
    </xf>
    <xf numFmtId="4" fontId="1" fillId="2" borderId="72" xfId="0" applyNumberFormat="1" applyFont="1" applyFill="1" applyBorder="1" applyAlignment="1">
      <alignment vertical="center"/>
    </xf>
    <xf numFmtId="3" fontId="25" fillId="3" borderId="62" xfId="0" applyFont="1" applyFill="1" applyBorder="1" applyAlignment="1">
      <alignment horizontal="center" vertical="center" wrapText="1"/>
    </xf>
    <xf numFmtId="177" fontId="5" fillId="8" borderId="30" xfId="0" applyNumberFormat="1" applyFont="1" applyFill="1" applyBorder="1" applyAlignment="1">
      <alignment horizontal="center"/>
    </xf>
    <xf numFmtId="3" fontId="25" fillId="3" borderId="35" xfId="0" applyFont="1" applyFill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27" xfId="0" applyNumberFormat="1" applyFont="1" applyBorder="1" applyAlignment="1">
      <alignment horizontal="center"/>
    </xf>
    <xf numFmtId="177" fontId="0" fillId="2" borderId="12" xfId="0" applyNumberFormat="1" applyFont="1" applyFill="1" applyBorder="1" applyAlignment="1">
      <alignment vertical="center"/>
    </xf>
    <xf numFmtId="3" fontId="1" fillId="0" borderId="26" xfId="0" applyFont="1" applyBorder="1" applyAlignment="1">
      <alignment horizontal="centerContinuous" vertical="center" wrapText="1"/>
    </xf>
    <xf numFmtId="3" fontId="1" fillId="0" borderId="34" xfId="0" applyFont="1" applyBorder="1" applyAlignment="1">
      <alignment horizontal="centerContinuous" vertical="center" wrapText="1"/>
    </xf>
    <xf numFmtId="1" fontId="13" fillId="9" borderId="73" xfId="0" applyNumberFormat="1" applyFont="1" applyFill="1" applyBorder="1" applyAlignment="1">
      <alignment horizontal="center" vertical="center" wrapText="1"/>
    </xf>
    <xf numFmtId="3" fontId="4" fillId="0" borderId="12" xfId="0" applyFont="1" applyBorder="1" applyAlignment="1">
      <alignment horizontal="centerContinuous" wrapText="1"/>
    </xf>
    <xf numFmtId="3" fontId="12" fillId="0" borderId="0" xfId="0" applyNumberFormat="1" applyFont="1" applyAlignment="1">
      <alignment/>
    </xf>
    <xf numFmtId="3" fontId="4" fillId="6" borderId="22" xfId="0" applyNumberFormat="1" applyFont="1" applyFill="1" applyBorder="1" applyAlignment="1">
      <alignment/>
    </xf>
    <xf numFmtId="3" fontId="1" fillId="6" borderId="74" xfId="0" applyNumberFormat="1" applyFont="1" applyFill="1" applyBorder="1" applyAlignment="1">
      <alignment vertical="center"/>
    </xf>
    <xf numFmtId="3" fontId="4" fillId="0" borderId="75" xfId="0" applyNumberFormat="1" applyFont="1" applyBorder="1" applyAlignment="1">
      <alignment/>
    </xf>
    <xf numFmtId="3" fontId="4" fillId="0" borderId="53" xfId="0" applyNumberFormat="1" applyFont="1" applyBorder="1" applyAlignment="1">
      <alignment vertical="center"/>
    </xf>
    <xf numFmtId="3" fontId="4" fillId="0" borderId="62" xfId="0" applyNumberFormat="1" applyFont="1" applyFill="1" applyBorder="1" applyAlignment="1">
      <alignment/>
    </xf>
    <xf numFmtId="3" fontId="4" fillId="0" borderId="62" xfId="0" applyNumberFormat="1" applyFont="1" applyBorder="1" applyAlignment="1">
      <alignment/>
    </xf>
    <xf numFmtId="3" fontId="1" fillId="0" borderId="76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/>
    </xf>
    <xf numFmtId="3" fontId="1" fillId="0" borderId="22" xfId="0" applyNumberFormat="1" applyFont="1" applyBorder="1" applyAlignment="1">
      <alignment vertical="center"/>
    </xf>
    <xf numFmtId="3" fontId="1" fillId="0" borderId="68" xfId="0" applyFont="1" applyBorder="1" applyAlignment="1">
      <alignment horizontal="centerContinuous" vertical="center" wrapText="1"/>
    </xf>
    <xf numFmtId="3" fontId="4" fillId="0" borderId="72" xfId="0" applyFont="1" applyBorder="1" applyAlignment="1">
      <alignment horizontal="centerContinuous" wrapText="1"/>
    </xf>
    <xf numFmtId="177" fontId="4" fillId="6" borderId="77" xfId="0" applyNumberFormat="1" applyFont="1" applyFill="1" applyBorder="1" applyAlignment="1">
      <alignment/>
    </xf>
    <xf numFmtId="177" fontId="4" fillId="6" borderId="69" xfId="0" applyNumberFormat="1" applyFont="1" applyFill="1" applyBorder="1" applyAlignment="1">
      <alignment/>
    </xf>
    <xf numFmtId="177" fontId="4" fillId="6" borderId="68" xfId="0" applyNumberFormat="1" applyFont="1" applyFill="1" applyBorder="1" applyAlignment="1">
      <alignment/>
    </xf>
    <xf numFmtId="177" fontId="4" fillId="6" borderId="72" xfId="0" applyNumberFormat="1" applyFont="1" applyFill="1" applyBorder="1" applyAlignment="1">
      <alignment/>
    </xf>
    <xf numFmtId="177" fontId="1" fillId="6" borderId="78" xfId="0" applyNumberFormat="1" applyFont="1" applyFill="1" applyBorder="1" applyAlignment="1">
      <alignment vertical="center"/>
    </xf>
    <xf numFmtId="177" fontId="4" fillId="0" borderId="6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60" xfId="0" applyNumberFormat="1" applyFont="1" applyBorder="1" applyAlignment="1">
      <alignment/>
    </xf>
    <xf numFmtId="177" fontId="1" fillId="0" borderId="78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/>
    </xf>
    <xf numFmtId="177" fontId="4" fillId="0" borderId="80" xfId="0" applyNumberFormat="1" applyFont="1" applyFill="1" applyBorder="1" applyAlignment="1">
      <alignment/>
    </xf>
    <xf numFmtId="177" fontId="4" fillId="0" borderId="80" xfId="0" applyNumberFormat="1" applyFont="1" applyBorder="1" applyAlignment="1">
      <alignment/>
    </xf>
    <xf numFmtId="177" fontId="1" fillId="0" borderId="61" xfId="0" applyNumberFormat="1" applyFont="1" applyBorder="1" applyAlignment="1">
      <alignment vertical="center"/>
    </xf>
    <xf numFmtId="177" fontId="1" fillId="0" borderId="72" xfId="0" applyNumberFormat="1" applyFont="1" applyBorder="1" applyAlignment="1">
      <alignment vertical="center"/>
    </xf>
    <xf numFmtId="177" fontId="1" fillId="7" borderId="72" xfId="0" applyNumberFormat="1" applyFont="1" applyFill="1" applyBorder="1" applyAlignment="1">
      <alignment vertical="center"/>
    </xf>
    <xf numFmtId="3" fontId="4" fillId="0" borderId="33" xfId="0" applyNumberFormat="1" applyFont="1" applyBorder="1" applyAlignment="1">
      <alignment horizontal="right" wrapText="1"/>
    </xf>
    <xf numFmtId="3" fontId="1" fillId="0" borderId="77" xfId="0" applyFont="1" applyBorder="1" applyAlignment="1">
      <alignment horizontal="centerContinuous" vertical="center" wrapText="1"/>
    </xf>
    <xf numFmtId="177" fontId="4" fillId="0" borderId="69" xfId="0" applyNumberFormat="1" applyFont="1" applyBorder="1" applyAlignment="1">
      <alignment horizontal="right" wrapText="1"/>
    </xf>
    <xf numFmtId="177" fontId="4" fillId="0" borderId="72" xfId="0" applyNumberFormat="1" applyFont="1" applyBorder="1" applyAlignment="1">
      <alignment/>
    </xf>
    <xf numFmtId="177" fontId="1" fillId="0" borderId="72" xfId="0" applyNumberFormat="1" applyFont="1" applyBorder="1" applyAlignment="1">
      <alignment vertical="center"/>
    </xf>
    <xf numFmtId="177" fontId="16" fillId="7" borderId="72" xfId="0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178" fontId="4" fillId="0" borderId="33" xfId="0" applyNumberFormat="1" applyFont="1" applyFill="1" applyBorder="1" applyAlignment="1">
      <alignment horizontal="right" wrapText="1"/>
    </xf>
    <xf numFmtId="1" fontId="20" fillId="0" borderId="36" xfId="0" applyNumberFormat="1" applyFont="1" applyBorder="1" applyAlignment="1">
      <alignment horizontal="center"/>
    </xf>
    <xf numFmtId="3" fontId="20" fillId="0" borderId="34" xfId="0" applyFont="1" applyBorder="1" applyAlignment="1">
      <alignment wrapText="1"/>
    </xf>
    <xf numFmtId="3" fontId="20" fillId="0" borderId="81" xfId="0" applyFont="1" applyBorder="1" applyAlignment="1">
      <alignment horizontal="center"/>
    </xf>
    <xf numFmtId="4" fontId="20" fillId="0" borderId="4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3" fontId="4" fillId="6" borderId="53" xfId="0" applyNumberFormat="1" applyFont="1" applyFill="1" applyBorder="1" applyAlignment="1">
      <alignment/>
    </xf>
    <xf numFmtId="4" fontId="4" fillId="0" borderId="68" xfId="0" applyNumberFormat="1" applyFont="1" applyBorder="1" applyAlignment="1">
      <alignment horizontal="right"/>
    </xf>
    <xf numFmtId="178" fontId="4" fillId="0" borderId="68" xfId="0" applyNumberFormat="1" applyFont="1" applyBorder="1" applyAlignment="1">
      <alignment horizontal="right"/>
    </xf>
    <xf numFmtId="4" fontId="4" fillId="0" borderId="53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/>
    </xf>
    <xf numFmtId="4" fontId="4" fillId="0" borderId="62" xfId="0" applyNumberFormat="1" applyFont="1" applyFill="1" applyBorder="1" applyAlignment="1">
      <alignment horizontal="right"/>
    </xf>
    <xf numFmtId="4" fontId="4" fillId="0" borderId="69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178" fontId="4" fillId="0" borderId="4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28" xfId="0" applyNumberFormat="1" applyFont="1" applyBorder="1" applyAlignment="1">
      <alignment horizontal="right"/>
    </xf>
    <xf numFmtId="4" fontId="4" fillId="0" borderId="6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/>
    </xf>
    <xf numFmtId="4" fontId="1" fillId="0" borderId="82" xfId="0" applyNumberFormat="1" applyFont="1" applyBorder="1" applyAlignment="1">
      <alignment/>
    </xf>
    <xf numFmtId="4" fontId="4" fillId="0" borderId="34" xfId="0" applyNumberFormat="1" applyFont="1" applyBorder="1" applyAlignment="1">
      <alignment horizontal="right"/>
    </xf>
    <xf numFmtId="4" fontId="1" fillId="0" borderId="83" xfId="0" applyNumberFormat="1" applyFont="1" applyBorder="1" applyAlignment="1">
      <alignment/>
    </xf>
    <xf numFmtId="4" fontId="1" fillId="0" borderId="61" xfId="0" applyNumberFormat="1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4" fontId="4" fillId="0" borderId="60" xfId="0" applyNumberFormat="1" applyFont="1" applyBorder="1" applyAlignment="1">
      <alignment/>
    </xf>
    <xf numFmtId="4" fontId="1" fillId="7" borderId="83" xfId="0" applyNumberFormat="1" applyFont="1" applyFill="1" applyBorder="1" applyAlignment="1">
      <alignment/>
    </xf>
    <xf numFmtId="4" fontId="1" fillId="7" borderId="61" xfId="0" applyNumberFormat="1" applyFont="1" applyFill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70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1" fillId="7" borderId="42" xfId="0" applyNumberFormat="1" applyFont="1" applyFill="1" applyBorder="1" applyAlignment="1">
      <alignment vertical="center"/>
    </xf>
    <xf numFmtId="4" fontId="1" fillId="7" borderId="78" xfId="0" applyNumberFormat="1" applyFont="1" applyFill="1" applyBorder="1" applyAlignment="1">
      <alignment vertical="center"/>
    </xf>
    <xf numFmtId="4" fontId="1" fillId="7" borderId="83" xfId="0" applyNumberFormat="1" applyFont="1" applyFill="1" applyBorder="1" applyAlignment="1">
      <alignment vertical="center"/>
    </xf>
    <xf numFmtId="4" fontId="1" fillId="7" borderId="61" xfId="0" applyNumberFormat="1" applyFont="1" applyFill="1" applyBorder="1" applyAlignment="1">
      <alignment vertical="center"/>
    </xf>
    <xf numFmtId="177" fontId="4" fillId="6" borderId="24" xfId="0" applyNumberFormat="1" applyFont="1" applyFill="1" applyBorder="1" applyAlignment="1">
      <alignment/>
    </xf>
    <xf numFmtId="177" fontId="4" fillId="0" borderId="30" xfId="0" applyNumberFormat="1" applyFont="1" applyBorder="1" applyAlignment="1">
      <alignment/>
    </xf>
    <xf numFmtId="177" fontId="5" fillId="0" borderId="30" xfId="0" applyNumberFormat="1" applyFont="1" applyBorder="1" applyAlignment="1">
      <alignment vertical="center"/>
    </xf>
    <xf numFmtId="177" fontId="5" fillId="0" borderId="64" xfId="0" applyNumberFormat="1" applyFont="1" applyBorder="1" applyAlignment="1">
      <alignment vertical="center"/>
    </xf>
    <xf numFmtId="177" fontId="4" fillId="6" borderId="30" xfId="0" applyNumberFormat="1" applyFont="1" applyFill="1" applyBorder="1" applyAlignment="1">
      <alignment/>
    </xf>
    <xf numFmtId="177" fontId="4" fillId="0" borderId="2" xfId="0" applyNumberFormat="1" applyFont="1" applyBorder="1" applyAlignment="1">
      <alignment/>
    </xf>
    <xf numFmtId="177" fontId="5" fillId="0" borderId="65" xfId="0" applyNumberFormat="1" applyFont="1" applyBorder="1" applyAlignment="1">
      <alignment vertical="center"/>
    </xf>
    <xf numFmtId="177" fontId="1" fillId="7" borderId="30" xfId="0" applyNumberFormat="1" applyFont="1" applyFill="1" applyBorder="1" applyAlignment="1">
      <alignment vertical="center"/>
    </xf>
    <xf numFmtId="177" fontId="1" fillId="7" borderId="12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 horizontal="right"/>
    </xf>
    <xf numFmtId="3" fontId="7" fillId="2" borderId="65" xfId="0" applyFont="1" applyFill="1" applyBorder="1" applyAlignment="1">
      <alignment/>
    </xf>
    <xf numFmtId="3" fontId="1" fillId="2" borderId="12" xfId="0" applyFont="1" applyFill="1" applyBorder="1" applyAlignment="1">
      <alignment vertical="center"/>
    </xf>
    <xf numFmtId="3" fontId="4" fillId="0" borderId="6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1" fillId="2" borderId="72" xfId="0" applyNumberFormat="1" applyFont="1" applyFill="1" applyBorder="1" applyAlignment="1">
      <alignment vertical="center"/>
    </xf>
    <xf numFmtId="3" fontId="27" fillId="2" borderId="34" xfId="0" applyNumberFormat="1" applyFont="1" applyFill="1" applyBorder="1" applyAlignment="1">
      <alignment/>
    </xf>
    <xf numFmtId="3" fontId="27" fillId="2" borderId="34" xfId="0" applyFont="1" applyFill="1" applyBorder="1" applyAlignment="1">
      <alignment/>
    </xf>
    <xf numFmtId="3" fontId="1" fillId="2" borderId="45" xfId="0" applyNumberFormat="1" applyFont="1" applyFill="1" applyBorder="1" applyAlignment="1">
      <alignment vertical="center"/>
    </xf>
    <xf numFmtId="3" fontId="27" fillId="2" borderId="26" xfId="0" applyFont="1" applyFill="1" applyBorder="1" applyAlignment="1">
      <alignment/>
    </xf>
    <xf numFmtId="3" fontId="27" fillId="2" borderId="26" xfId="0" applyNumberFormat="1" applyFont="1" applyFill="1" applyBorder="1" applyAlignment="1">
      <alignment/>
    </xf>
    <xf numFmtId="3" fontId="27" fillId="2" borderId="21" xfId="0" applyFont="1" applyFill="1" applyBorder="1" applyAlignment="1">
      <alignment/>
    </xf>
    <xf numFmtId="3" fontId="1" fillId="2" borderId="12" xfId="0" applyNumberFormat="1" applyFont="1" applyFill="1" applyBorder="1" applyAlignment="1">
      <alignment vertical="center"/>
    </xf>
    <xf numFmtId="1" fontId="5" fillId="10" borderId="84" xfId="0" applyNumberFormat="1" applyFont="1" applyFill="1" applyBorder="1" applyAlignment="1">
      <alignment horizontal="center" vertical="center" wrapText="1"/>
    </xf>
    <xf numFmtId="3" fontId="5" fillId="10" borderId="9" xfId="0" applyFont="1" applyFill="1" applyBorder="1" applyAlignment="1">
      <alignment horizontal="centerContinuous" wrapText="1"/>
    </xf>
    <xf numFmtId="3" fontId="4" fillId="0" borderId="26" xfId="0" applyNumberFormat="1" applyFont="1" applyFill="1" applyBorder="1" applyAlignment="1">
      <alignment horizontal="right"/>
    </xf>
    <xf numFmtId="1" fontId="5" fillId="11" borderId="58" xfId="0" applyNumberFormat="1" applyFont="1" applyFill="1" applyBorder="1" applyAlignment="1">
      <alignment horizontal="center" vertical="center" wrapText="1"/>
    </xf>
    <xf numFmtId="3" fontId="5" fillId="11" borderId="9" xfId="0" applyFont="1" applyFill="1" applyBorder="1" applyAlignment="1">
      <alignment horizontal="center" wrapText="1"/>
    </xf>
    <xf numFmtId="49" fontId="14" fillId="0" borderId="26" xfId="0" applyNumberFormat="1" applyFont="1" applyBorder="1" applyAlignment="1">
      <alignment horizontal="center" vertical="center" wrapText="1"/>
    </xf>
    <xf numFmtId="178" fontId="4" fillId="0" borderId="40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 vertical="center"/>
    </xf>
    <xf numFmtId="1" fontId="27" fillId="2" borderId="47" xfId="0" applyNumberFormat="1" applyFont="1" applyFill="1" applyBorder="1" applyAlignment="1">
      <alignment horizontal="center"/>
    </xf>
    <xf numFmtId="3" fontId="27" fillId="2" borderId="48" xfId="0" applyFont="1" applyFill="1" applyBorder="1" applyAlignment="1">
      <alignment wrapText="1"/>
    </xf>
    <xf numFmtId="177" fontId="28" fillId="2" borderId="48" xfId="0" applyNumberFormat="1" applyFont="1" applyFill="1" applyBorder="1" applyAlignment="1">
      <alignment/>
    </xf>
    <xf numFmtId="3" fontId="27" fillId="2" borderId="48" xfId="0" applyNumberFormat="1" applyFont="1" applyFill="1" applyBorder="1" applyAlignment="1">
      <alignment/>
    </xf>
    <xf numFmtId="4" fontId="27" fillId="2" borderId="70" xfId="0" applyNumberFormat="1" applyFont="1" applyFill="1" applyBorder="1" applyAlignment="1">
      <alignment/>
    </xf>
    <xf numFmtId="4" fontId="20" fillId="0" borderId="40" xfId="0" applyNumberFormat="1" applyFont="1" applyBorder="1" applyAlignment="1">
      <alignment/>
    </xf>
    <xf numFmtId="4" fontId="5" fillId="0" borderId="63" xfId="0" applyNumberFormat="1" applyFont="1" applyBorder="1" applyAlignment="1">
      <alignment vertical="center"/>
    </xf>
    <xf numFmtId="4" fontId="5" fillId="0" borderId="71" xfId="0" applyNumberFormat="1" applyFont="1" applyBorder="1" applyAlignment="1">
      <alignment vertical="center"/>
    </xf>
    <xf numFmtId="4" fontId="5" fillId="0" borderId="85" xfId="0" applyNumberFormat="1" applyFont="1" applyBorder="1" applyAlignment="1">
      <alignment vertical="center"/>
    </xf>
    <xf numFmtId="4" fontId="5" fillId="0" borderId="66" xfId="0" applyNumberFormat="1" applyFont="1" applyBorder="1" applyAlignment="1">
      <alignment vertical="center"/>
    </xf>
    <xf numFmtId="3" fontId="43" fillId="0" borderId="0" xfId="0" applyNumberFormat="1" applyFont="1" applyAlignment="1">
      <alignment/>
    </xf>
    <xf numFmtId="3" fontId="43" fillId="0" borderId="0" xfId="0" applyFont="1" applyAlignment="1">
      <alignment/>
    </xf>
    <xf numFmtId="1" fontId="45" fillId="0" borderId="0" xfId="0" applyNumberFormat="1" applyFont="1" applyAlignment="1">
      <alignment/>
    </xf>
    <xf numFmtId="3" fontId="46" fillId="3" borderId="0" xfId="0" applyNumberFormat="1" applyFont="1" applyFill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Alignment="1">
      <alignment/>
    </xf>
    <xf numFmtId="3" fontId="45" fillId="0" borderId="0" xfId="0" applyFont="1" applyAlignment="1">
      <alignment/>
    </xf>
    <xf numFmtId="3" fontId="47" fillId="3" borderId="5" xfId="0" applyNumberFormat="1" applyFont="1" applyFill="1" applyBorder="1" applyAlignment="1">
      <alignment horizontal="centerContinuous" wrapText="1"/>
    </xf>
    <xf numFmtId="3" fontId="43" fillId="12" borderId="21" xfId="0" applyNumberFormat="1" applyFont="1" applyFill="1" applyBorder="1" applyAlignment="1">
      <alignment horizontal="center" wrapText="1"/>
    </xf>
    <xf numFmtId="3" fontId="43" fillId="0" borderId="36" xfId="0" applyNumberFormat="1" applyFont="1" applyBorder="1" applyAlignment="1">
      <alignment horizontal="center"/>
    </xf>
    <xf numFmtId="3" fontId="43" fillId="0" borderId="26" xfId="0" applyFont="1" applyBorder="1" applyAlignment="1">
      <alignment/>
    </xf>
    <xf numFmtId="3" fontId="43" fillId="6" borderId="26" xfId="0" applyNumberFormat="1" applyFont="1" applyFill="1" applyBorder="1" applyAlignment="1">
      <alignment horizontal="right"/>
    </xf>
    <xf numFmtId="3" fontId="43" fillId="0" borderId="26" xfId="0" applyNumberFormat="1" applyFont="1" applyFill="1" applyBorder="1" applyAlignment="1">
      <alignment horizontal="right"/>
    </xf>
    <xf numFmtId="3" fontId="43" fillId="0" borderId="26" xfId="0" applyNumberFormat="1" applyFont="1" applyFill="1" applyBorder="1" applyAlignment="1">
      <alignment horizontal="right" wrapText="1"/>
    </xf>
    <xf numFmtId="3" fontId="43" fillId="0" borderId="86" xfId="0" applyNumberFormat="1" applyFont="1" applyFill="1" applyBorder="1" applyAlignment="1">
      <alignment horizontal="right"/>
    </xf>
    <xf numFmtId="3" fontId="43" fillId="0" borderId="34" xfId="0" applyNumberFormat="1" applyFont="1" applyBorder="1" applyAlignment="1">
      <alignment horizontal="right"/>
    </xf>
    <xf numFmtId="3" fontId="43" fillId="0" borderId="34" xfId="0" applyNumberFormat="1" applyFont="1" applyFill="1" applyBorder="1" applyAlignment="1">
      <alignment horizontal="right" wrapText="1"/>
    </xf>
    <xf numFmtId="3" fontId="43" fillId="0" borderId="34" xfId="0" applyNumberFormat="1" applyFont="1" applyFill="1" applyBorder="1" applyAlignment="1">
      <alignment horizontal="right"/>
    </xf>
    <xf numFmtId="3" fontId="43" fillId="0" borderId="68" xfId="0" applyNumberFormat="1" applyFont="1" applyBorder="1" applyAlignment="1">
      <alignment horizontal="right"/>
    </xf>
    <xf numFmtId="3" fontId="45" fillId="0" borderId="0" xfId="0" applyNumberFormat="1" applyFont="1" applyFill="1" applyAlignment="1">
      <alignment/>
    </xf>
    <xf numFmtId="3" fontId="45" fillId="0" borderId="0" xfId="0" applyFont="1" applyFill="1" applyAlignment="1">
      <alignment/>
    </xf>
    <xf numFmtId="3" fontId="43" fillId="0" borderId="36" xfId="0" applyFont="1" applyBorder="1" applyAlignment="1">
      <alignment horizontal="center"/>
    </xf>
    <xf numFmtId="3" fontId="43" fillId="0" borderId="0" xfId="0" applyNumberFormat="1" applyFont="1" applyAlignment="1">
      <alignment/>
    </xf>
    <xf numFmtId="3" fontId="43" fillId="0" borderId="0" xfId="0" applyFont="1" applyAlignment="1">
      <alignment/>
    </xf>
    <xf numFmtId="3" fontId="43" fillId="0" borderId="26" xfId="0" applyNumberFormat="1" applyFont="1" applyBorder="1" applyAlignment="1">
      <alignment vertical="center" wrapText="1"/>
    </xf>
    <xf numFmtId="3" fontId="43" fillId="0" borderId="39" xfId="0" applyFont="1" applyBorder="1" applyAlignment="1">
      <alignment horizontal="center"/>
    </xf>
    <xf numFmtId="3" fontId="43" fillId="0" borderId="2" xfId="0" applyFont="1" applyBorder="1" applyAlignment="1">
      <alignment/>
    </xf>
    <xf numFmtId="3" fontId="43" fillId="6" borderId="2" xfId="0" applyNumberFormat="1" applyFont="1" applyFill="1" applyBorder="1" applyAlignment="1">
      <alignment horizontal="right"/>
    </xf>
    <xf numFmtId="3" fontId="43" fillId="0" borderId="2" xfId="0" applyNumberFormat="1" applyFont="1" applyFill="1" applyBorder="1" applyAlignment="1">
      <alignment horizontal="right"/>
    </xf>
    <xf numFmtId="3" fontId="43" fillId="0" borderId="16" xfId="0" applyNumberFormat="1" applyFont="1" applyFill="1" applyBorder="1" applyAlignment="1">
      <alignment horizontal="right"/>
    </xf>
    <xf numFmtId="3" fontId="43" fillId="0" borderId="48" xfId="0" applyNumberFormat="1" applyFont="1" applyFill="1" applyBorder="1" applyAlignment="1">
      <alignment horizontal="right" wrapText="1"/>
    </xf>
    <xf numFmtId="3" fontId="43" fillId="0" borderId="48" xfId="0" applyNumberFormat="1" applyFont="1" applyBorder="1" applyAlignment="1">
      <alignment horizontal="right"/>
    </xf>
    <xf numFmtId="3" fontId="43" fillId="0" borderId="20" xfId="0" applyNumberFormat="1" applyFont="1" applyFill="1" applyBorder="1" applyAlignment="1">
      <alignment horizontal="right"/>
    </xf>
    <xf numFmtId="3" fontId="43" fillId="0" borderId="48" xfId="0" applyNumberFormat="1" applyFont="1" applyFill="1" applyBorder="1" applyAlignment="1">
      <alignment horizontal="right"/>
    </xf>
    <xf numFmtId="3" fontId="43" fillId="0" borderId="70" xfId="0" applyNumberFormat="1" applyFont="1" applyBorder="1" applyAlignment="1">
      <alignment horizontal="right"/>
    </xf>
    <xf numFmtId="3" fontId="45" fillId="0" borderId="63" xfId="0" applyFont="1" applyBorder="1" applyAlignment="1">
      <alignment horizontal="left" vertical="center"/>
    </xf>
    <xf numFmtId="3" fontId="45" fillId="0" borderId="64" xfId="0" applyFont="1" applyBorder="1" applyAlignment="1">
      <alignment vertical="center"/>
    </xf>
    <xf numFmtId="3" fontId="45" fillId="6" borderId="64" xfId="0" applyNumberFormat="1" applyFont="1" applyFill="1" applyBorder="1" applyAlignment="1">
      <alignment horizontal="right" vertical="center"/>
    </xf>
    <xf numFmtId="3" fontId="45" fillId="0" borderId="64" xfId="0" applyNumberFormat="1" applyFont="1" applyFill="1" applyBorder="1" applyAlignment="1">
      <alignment horizontal="right" vertical="center"/>
    </xf>
    <xf numFmtId="3" fontId="45" fillId="0" borderId="64" xfId="0" applyNumberFormat="1" applyFont="1" applyBorder="1" applyAlignment="1">
      <alignment horizontal="right" vertical="center"/>
    </xf>
    <xf numFmtId="3" fontId="45" fillId="0" borderId="87" xfId="0" applyNumberFormat="1" applyFont="1" applyFill="1" applyBorder="1" applyAlignment="1">
      <alignment horizontal="right" vertical="center"/>
    </xf>
    <xf numFmtId="3" fontId="45" fillId="0" borderId="64" xfId="0" applyNumberFormat="1" applyFont="1" applyFill="1" applyBorder="1" applyAlignment="1">
      <alignment horizontal="right" vertical="center" wrapText="1"/>
    </xf>
    <xf numFmtId="3" fontId="43" fillId="0" borderId="71" xfId="0" applyNumberFormat="1" applyFont="1" applyBorder="1" applyAlignment="1">
      <alignment horizontal="right"/>
    </xf>
    <xf numFmtId="3" fontId="45" fillId="0" borderId="0" xfId="0" applyNumberFormat="1" applyFont="1" applyAlignment="1">
      <alignment vertical="center"/>
    </xf>
    <xf numFmtId="3" fontId="45" fillId="0" borderId="0" xfId="0" applyFont="1" applyAlignment="1">
      <alignment vertical="center"/>
    </xf>
    <xf numFmtId="3" fontId="43" fillId="0" borderId="25" xfId="0" applyFont="1" applyBorder="1" applyAlignment="1">
      <alignment horizontal="center"/>
    </xf>
    <xf numFmtId="3" fontId="43" fillId="0" borderId="6" xfId="0" applyFont="1" applyBorder="1" applyAlignment="1">
      <alignment/>
    </xf>
    <xf numFmtId="3" fontId="43" fillId="6" borderId="6" xfId="0" applyNumberFormat="1" applyFont="1" applyFill="1" applyBorder="1" applyAlignment="1">
      <alignment horizontal="right"/>
    </xf>
    <xf numFmtId="3" fontId="43" fillId="0" borderId="6" xfId="0" applyNumberFormat="1" applyFont="1" applyFill="1" applyBorder="1" applyAlignment="1">
      <alignment horizontal="right"/>
    </xf>
    <xf numFmtId="3" fontId="43" fillId="0" borderId="4" xfId="0" applyNumberFormat="1" applyFont="1" applyFill="1" applyBorder="1" applyAlignment="1">
      <alignment horizontal="right"/>
    </xf>
    <xf numFmtId="3" fontId="43" fillId="0" borderId="6" xfId="0" applyNumberFormat="1" applyFont="1" applyFill="1" applyBorder="1" applyAlignment="1">
      <alignment horizontal="right" wrapText="1"/>
    </xf>
    <xf numFmtId="3" fontId="43" fillId="0" borderId="21" xfId="0" applyNumberFormat="1" applyFont="1" applyBorder="1" applyAlignment="1">
      <alignment horizontal="right"/>
    </xf>
    <xf numFmtId="3" fontId="43" fillId="0" borderId="21" xfId="0" applyNumberFormat="1" applyFont="1" applyFill="1" applyBorder="1" applyAlignment="1">
      <alignment horizontal="right" wrapText="1"/>
    </xf>
    <xf numFmtId="3" fontId="43" fillId="0" borderId="21" xfId="0" applyNumberFormat="1" applyFont="1" applyFill="1" applyBorder="1" applyAlignment="1">
      <alignment horizontal="right"/>
    </xf>
    <xf numFmtId="3" fontId="43" fillId="0" borderId="69" xfId="0" applyNumberFormat="1" applyFont="1" applyBorder="1" applyAlignment="1">
      <alignment horizontal="right"/>
    </xf>
    <xf numFmtId="3" fontId="43" fillId="0" borderId="26" xfId="0" applyNumberFormat="1" applyFont="1" applyBorder="1" applyAlignment="1">
      <alignment horizontal="right"/>
    </xf>
    <xf numFmtId="3" fontId="43" fillId="0" borderId="36" xfId="0" applyFont="1" applyBorder="1" applyAlignment="1">
      <alignment horizontal="center" wrapText="1"/>
    </xf>
    <xf numFmtId="3" fontId="43" fillId="0" borderId="26" xfId="0" applyFont="1" applyBorder="1" applyAlignment="1">
      <alignment wrapText="1"/>
    </xf>
    <xf numFmtId="3" fontId="43" fillId="0" borderId="8" xfId="0" applyNumberFormat="1" applyFont="1" applyBorder="1" applyAlignment="1">
      <alignment horizontal="right"/>
    </xf>
    <xf numFmtId="3" fontId="43" fillId="0" borderId="8" xfId="0" applyNumberFormat="1" applyFont="1" applyFill="1" applyBorder="1" applyAlignment="1">
      <alignment horizontal="right" wrapText="1"/>
    </xf>
    <xf numFmtId="3" fontId="43" fillId="0" borderId="8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 horizontal="right" vertical="center"/>
    </xf>
    <xf numFmtId="3" fontId="45" fillId="0" borderId="30" xfId="0" applyNumberFormat="1" applyFont="1" applyFill="1" applyBorder="1" applyAlignment="1">
      <alignment horizontal="right" vertical="center" wrapText="1"/>
    </xf>
    <xf numFmtId="3" fontId="45" fillId="0" borderId="30" xfId="0" applyNumberFormat="1" applyFont="1" applyBorder="1" applyAlignment="1">
      <alignment horizontal="right" vertical="center"/>
    </xf>
    <xf numFmtId="3" fontId="45" fillId="0" borderId="71" xfId="0" applyNumberFormat="1" applyFont="1" applyBorder="1" applyAlignment="1">
      <alignment horizontal="right" vertical="center"/>
    </xf>
    <xf numFmtId="3" fontId="43" fillId="0" borderId="6" xfId="0" applyNumberFormat="1" applyFont="1" applyBorder="1" applyAlignment="1">
      <alignment horizontal="right"/>
    </xf>
    <xf numFmtId="3" fontId="43" fillId="0" borderId="6" xfId="0" applyNumberFormat="1" applyFont="1" applyBorder="1" applyAlignment="1">
      <alignment vertical="center" wrapText="1"/>
    </xf>
    <xf numFmtId="3" fontId="43" fillId="0" borderId="36" xfId="0" applyFont="1" applyBorder="1" applyAlignment="1">
      <alignment horizontal="center"/>
    </xf>
    <xf numFmtId="3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3" fontId="43" fillId="0" borderId="0" xfId="0" applyFont="1" applyAlignment="1">
      <alignment horizontal="right"/>
    </xf>
    <xf numFmtId="3" fontId="43" fillId="0" borderId="2" xfId="0" applyNumberFormat="1" applyFont="1" applyFill="1" applyBorder="1" applyAlignment="1">
      <alignment horizontal="right" wrapText="1"/>
    </xf>
    <xf numFmtId="3" fontId="43" fillId="0" borderId="15" xfId="0" applyNumberFormat="1" applyFont="1" applyBorder="1" applyAlignment="1">
      <alignment horizontal="right"/>
    </xf>
    <xf numFmtId="3" fontId="43" fillId="0" borderId="79" xfId="0" applyNumberFormat="1" applyFont="1" applyBorder="1" applyAlignment="1">
      <alignment horizontal="right"/>
    </xf>
    <xf numFmtId="3" fontId="45" fillId="0" borderId="45" xfId="0" applyNumberFormat="1" applyFont="1" applyBorder="1" applyAlignment="1">
      <alignment horizontal="right" vertical="center"/>
    </xf>
    <xf numFmtId="3" fontId="45" fillId="0" borderId="45" xfId="0" applyNumberFormat="1" applyFont="1" applyFill="1" applyBorder="1" applyAlignment="1">
      <alignment horizontal="right" vertical="center"/>
    </xf>
    <xf numFmtId="3" fontId="45" fillId="0" borderId="9" xfId="0" applyNumberFormat="1" applyFont="1" applyBorder="1" applyAlignment="1">
      <alignment horizontal="right" vertical="center"/>
    </xf>
    <xf numFmtId="1" fontId="43" fillId="0" borderId="26" xfId="0" applyNumberFormat="1" applyFont="1" applyBorder="1" applyAlignment="1">
      <alignment/>
    </xf>
    <xf numFmtId="3" fontId="45" fillId="0" borderId="30" xfId="0" applyNumberFormat="1" applyFont="1" applyFill="1" applyBorder="1" applyAlignment="1">
      <alignment horizontal="right"/>
    </xf>
    <xf numFmtId="3" fontId="43" fillId="0" borderId="0" xfId="0" applyNumberFormat="1" applyFont="1" applyAlignment="1">
      <alignment/>
    </xf>
    <xf numFmtId="3" fontId="43" fillId="0" borderId="0" xfId="0" applyFont="1" applyAlignment="1">
      <alignment/>
    </xf>
    <xf numFmtId="3" fontId="45" fillId="12" borderId="65" xfId="0" applyNumberFormat="1" applyFont="1" applyFill="1" applyBorder="1" applyAlignment="1">
      <alignment horizontal="right" vertical="center"/>
    </xf>
    <xf numFmtId="3" fontId="45" fillId="12" borderId="12" xfId="0" applyNumberFormat="1" applyFont="1" applyFill="1" applyBorder="1" applyAlignment="1">
      <alignment horizontal="right" vertical="center" wrapText="1"/>
    </xf>
    <xf numFmtId="3" fontId="45" fillId="12" borderId="88" xfId="0" applyNumberFormat="1" applyFont="1" applyFill="1" applyBorder="1" applyAlignment="1">
      <alignment horizontal="right" vertical="center"/>
    </xf>
    <xf numFmtId="3" fontId="45" fillId="12" borderId="65" xfId="0" applyNumberFormat="1" applyFont="1" applyFill="1" applyBorder="1" applyAlignment="1">
      <alignment horizontal="right" vertical="center" wrapText="1"/>
    </xf>
    <xf numFmtId="3" fontId="45" fillId="12" borderId="66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Alignment="1">
      <alignment horizontal="right" vertical="center"/>
    </xf>
    <xf numFmtId="3" fontId="45" fillId="0" borderId="0" xfId="0" applyFont="1" applyAlignment="1">
      <alignment horizontal="right" vertical="center"/>
    </xf>
    <xf numFmtId="3" fontId="45" fillId="0" borderId="0" xfId="0" applyNumberFormat="1" applyFont="1" applyAlignment="1">
      <alignment horizontal="center"/>
    </xf>
    <xf numFmtId="3" fontId="43" fillId="0" borderId="0" xfId="0" applyNumberFormat="1" applyFont="1" applyFill="1" applyBorder="1" applyAlignment="1">
      <alignment horizontal="left"/>
    </xf>
    <xf numFmtId="3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43" fillId="0" borderId="0" xfId="0" applyFont="1" applyBorder="1" applyAlignment="1">
      <alignment horizontal="center"/>
    </xf>
    <xf numFmtId="3" fontId="43" fillId="0" borderId="0" xfId="0" applyFont="1" applyBorder="1" applyAlignment="1">
      <alignment/>
    </xf>
    <xf numFmtId="3" fontId="43" fillId="0" borderId="13" xfId="0" applyNumberFormat="1" applyFont="1" applyBorder="1" applyAlignment="1">
      <alignment/>
    </xf>
    <xf numFmtId="3" fontId="43" fillId="0" borderId="13" xfId="0" applyNumberFormat="1" applyFont="1" applyFill="1" applyBorder="1" applyAlignment="1">
      <alignment/>
    </xf>
    <xf numFmtId="3" fontId="43" fillId="0" borderId="13" xfId="0" applyNumberFormat="1" applyFont="1" applyBorder="1" applyAlignment="1">
      <alignment/>
    </xf>
    <xf numFmtId="3" fontId="46" fillId="3" borderId="84" xfId="0" applyNumberFormat="1" applyFont="1" applyFill="1" applyBorder="1" applyAlignment="1">
      <alignment horizontal="center" vertical="center" wrapText="1"/>
    </xf>
    <xf numFmtId="3" fontId="45" fillId="12" borderId="58" xfId="0" applyNumberFormat="1" applyFont="1" applyFill="1" applyBorder="1" applyAlignment="1">
      <alignment horizontal="center" vertical="center" wrapText="1"/>
    </xf>
    <xf numFmtId="3" fontId="47" fillId="3" borderId="0" xfId="0" applyNumberFormat="1" applyFont="1" applyFill="1" applyBorder="1" applyAlignment="1">
      <alignment horizontal="centerContinuous" wrapText="1"/>
    </xf>
    <xf numFmtId="3" fontId="43" fillId="12" borderId="1" xfId="0" applyNumberFormat="1" applyFont="1" applyFill="1" applyBorder="1" applyAlignment="1">
      <alignment horizontal="center" wrapText="1"/>
    </xf>
    <xf numFmtId="3" fontId="43" fillId="0" borderId="36" xfId="0" applyFont="1" applyBorder="1" applyAlignment="1">
      <alignment horizontal="center" vertical="center"/>
    </xf>
    <xf numFmtId="1" fontId="43" fillId="0" borderId="26" xfId="0" applyNumberFormat="1" applyFont="1" applyBorder="1" applyAlignment="1">
      <alignment vertical="center" wrapText="1"/>
    </xf>
    <xf numFmtId="3" fontId="43" fillId="0" borderId="47" xfId="0" applyFont="1" applyBorder="1" applyAlignment="1">
      <alignment horizontal="center" vertical="center"/>
    </xf>
    <xf numFmtId="3" fontId="43" fillId="0" borderId="48" xfId="0" applyFont="1" applyBorder="1" applyAlignment="1">
      <alignment vertical="center" wrapText="1"/>
    </xf>
    <xf numFmtId="3" fontId="45" fillId="0" borderId="42" xfId="0" applyFont="1" applyBorder="1" applyAlignment="1">
      <alignment horizontal="left" vertical="center"/>
    </xf>
    <xf numFmtId="3" fontId="45" fillId="0" borderId="30" xfId="0" applyFont="1" applyBorder="1" applyAlignment="1">
      <alignment vertical="center"/>
    </xf>
    <xf numFmtId="3" fontId="45" fillId="0" borderId="30" xfId="0" applyNumberFormat="1" applyFont="1" applyFill="1" applyBorder="1" applyAlignment="1">
      <alignment horizontal="right" vertical="center"/>
    </xf>
    <xf numFmtId="3" fontId="45" fillId="0" borderId="78" xfId="0" applyNumberFormat="1" applyFont="1" applyBorder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vertical="center"/>
    </xf>
    <xf numFmtId="3" fontId="49" fillId="0" borderId="0" xfId="0" applyFont="1" applyAlignment="1">
      <alignment vertical="center"/>
    </xf>
    <xf numFmtId="3" fontId="45" fillId="12" borderId="12" xfId="0" applyNumberFormat="1" applyFont="1" applyFill="1" applyBorder="1" applyAlignment="1">
      <alignment horizontal="right" vertical="center"/>
    </xf>
    <xf numFmtId="3" fontId="45" fillId="12" borderId="18" xfId="0" applyNumberFormat="1" applyFont="1" applyFill="1" applyBorder="1" applyAlignment="1">
      <alignment horizontal="right" vertical="center"/>
    </xf>
    <xf numFmtId="3" fontId="45" fillId="12" borderId="66" xfId="0" applyNumberFormat="1" applyFont="1" applyFill="1" applyBorder="1" applyAlignment="1">
      <alignment horizontal="right" vertical="center"/>
    </xf>
    <xf numFmtId="3" fontId="43" fillId="0" borderId="0" xfId="0" applyFont="1" applyAlignment="1">
      <alignment horizontal="center"/>
    </xf>
    <xf numFmtId="3" fontId="45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5" fillId="0" borderId="0" xfId="0" applyFont="1" applyBorder="1" applyAlignment="1">
      <alignment/>
    </xf>
    <xf numFmtId="3" fontId="50" fillId="0" borderId="0" xfId="0" applyFont="1" applyAlignment="1">
      <alignment/>
    </xf>
    <xf numFmtId="3" fontId="8" fillId="0" borderId="0" xfId="17" applyAlignment="1">
      <alignment/>
    </xf>
    <xf numFmtId="3" fontId="4" fillId="0" borderId="0" xfId="0" applyNumberFormat="1" applyFont="1" applyAlignment="1">
      <alignment/>
    </xf>
    <xf numFmtId="3" fontId="25" fillId="3" borderId="17" xfId="0" applyNumberFormat="1" applyFont="1" applyFill="1" applyBorder="1" applyAlignment="1">
      <alignment horizontal="center" vertical="center" wrapText="1"/>
    </xf>
    <xf numFmtId="3" fontId="5" fillId="12" borderId="1" xfId="0" applyNumberFormat="1" applyFont="1" applyFill="1" applyBorder="1" applyAlignment="1">
      <alignment horizontal="center" vertical="center" wrapText="1"/>
    </xf>
    <xf numFmtId="3" fontId="25" fillId="3" borderId="0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Continuous" wrapText="1"/>
    </xf>
    <xf numFmtId="3" fontId="4" fillId="12" borderId="21" xfId="0" applyNumberFormat="1" applyFont="1" applyFill="1" applyBorder="1" applyAlignment="1">
      <alignment horizontal="center" wrapText="1"/>
    </xf>
    <xf numFmtId="3" fontId="11" fillId="3" borderId="5" xfId="0" applyNumberFormat="1" applyFont="1" applyFill="1" applyBorder="1" applyAlignment="1">
      <alignment horizontal="centerContinuous" wrapText="1"/>
    </xf>
    <xf numFmtId="3" fontId="11" fillId="3" borderId="4" xfId="0" applyNumberFormat="1" applyFont="1" applyFill="1" applyBorder="1" applyAlignment="1">
      <alignment horizontal="center" wrapText="1"/>
    </xf>
    <xf numFmtId="3" fontId="43" fillId="0" borderId="25" xfId="0" applyNumberFormat="1" applyFont="1" applyBorder="1" applyAlignment="1">
      <alignment horizontal="center"/>
    </xf>
    <xf numFmtId="3" fontId="43" fillId="6" borderId="21" xfId="0" applyNumberFormat="1" applyFont="1" applyFill="1" applyBorder="1" applyAlignment="1">
      <alignment horizontal="right"/>
    </xf>
    <xf numFmtId="3" fontId="43" fillId="0" borderId="36" xfId="0" applyNumberFormat="1" applyFont="1" applyBorder="1" applyAlignment="1">
      <alignment horizontal="center" wrapText="1"/>
    </xf>
    <xf numFmtId="3" fontId="43" fillId="6" borderId="34" xfId="0" applyNumberFormat="1" applyFont="1" applyFill="1" applyBorder="1" applyAlignment="1">
      <alignment horizontal="right"/>
    </xf>
    <xf numFmtId="3" fontId="43" fillId="0" borderId="39" xfId="0" applyNumberFormat="1" applyFont="1" applyBorder="1" applyAlignment="1">
      <alignment horizontal="center"/>
    </xf>
    <xf numFmtId="3" fontId="43" fillId="0" borderId="48" xfId="0" applyNumberFormat="1" applyFont="1" applyBorder="1" applyAlignment="1">
      <alignment vertical="center" wrapText="1"/>
    </xf>
    <xf numFmtId="3" fontId="43" fillId="6" borderId="48" xfId="0" applyNumberFormat="1" applyFont="1" applyFill="1" applyBorder="1" applyAlignment="1">
      <alignment horizontal="right"/>
    </xf>
    <xf numFmtId="3" fontId="43" fillId="6" borderId="9" xfId="0" applyNumberFormat="1" applyFont="1" applyFill="1" applyBorder="1" applyAlignment="1">
      <alignment horizontal="right"/>
    </xf>
    <xf numFmtId="3" fontId="43" fillId="6" borderId="30" xfId="0" applyNumberFormat="1" applyFont="1" applyFill="1" applyBorder="1" applyAlignment="1">
      <alignment horizontal="right"/>
    </xf>
    <xf numFmtId="3" fontId="45" fillId="6" borderId="30" xfId="0" applyNumberFormat="1" applyFont="1" applyFill="1" applyBorder="1" applyAlignment="1">
      <alignment horizontal="right"/>
    </xf>
    <xf numFmtId="3" fontId="45" fillId="6" borderId="45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3" fontId="45" fillId="6" borderId="9" xfId="0" applyNumberFormat="1" applyFont="1" applyFill="1" applyBorder="1" applyAlignment="1">
      <alignment horizontal="right"/>
    </xf>
    <xf numFmtId="3" fontId="45" fillId="6" borderId="64" xfId="0" applyNumberFormat="1" applyFont="1" applyFill="1" applyBorder="1" applyAlignment="1">
      <alignment horizontal="right"/>
    </xf>
    <xf numFmtId="3" fontId="45" fillId="6" borderId="48" xfId="0" applyNumberFormat="1" applyFont="1" applyFill="1" applyBorder="1" applyAlignment="1">
      <alignment horizontal="right"/>
    </xf>
    <xf numFmtId="3" fontId="43" fillId="0" borderId="64" xfId="0" applyNumberFormat="1" applyFont="1" applyBorder="1" applyAlignment="1">
      <alignment horizontal="right"/>
    </xf>
    <xf numFmtId="3" fontId="43" fillId="6" borderId="64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43" fillId="0" borderId="32" xfId="0" applyNumberFormat="1" applyFont="1" applyBorder="1" applyAlignment="1">
      <alignment/>
    </xf>
    <xf numFmtId="3" fontId="43" fillId="6" borderId="32" xfId="0" applyNumberFormat="1" applyFont="1" applyFill="1" applyBorder="1" applyAlignment="1">
      <alignment horizontal="right"/>
    </xf>
    <xf numFmtId="3" fontId="43" fillId="6" borderId="31" xfId="0" applyNumberFormat="1" applyFont="1" applyFill="1" applyBorder="1" applyAlignment="1">
      <alignment horizontal="right"/>
    </xf>
    <xf numFmtId="3" fontId="43" fillId="0" borderId="32" xfId="0" applyNumberFormat="1" applyFont="1" applyBorder="1" applyAlignment="1">
      <alignment horizontal="right"/>
    </xf>
    <xf numFmtId="3" fontId="43" fillId="0" borderId="26" xfId="0" applyNumberFormat="1" applyFont="1" applyBorder="1" applyAlignment="1">
      <alignment/>
    </xf>
    <xf numFmtId="3" fontId="43" fillId="0" borderId="42" xfId="0" applyNumberFormat="1" applyFont="1" applyBorder="1" applyAlignment="1">
      <alignment horizontal="center" vertical="center" wrapText="1"/>
    </xf>
    <xf numFmtId="3" fontId="43" fillId="0" borderId="48" xfId="0" applyNumberFormat="1" applyFont="1" applyBorder="1" applyAlignment="1">
      <alignment/>
    </xf>
    <xf numFmtId="3" fontId="43" fillId="0" borderId="30" xfId="0" applyNumberFormat="1" applyFont="1" applyBorder="1" applyAlignment="1">
      <alignment horizontal="right"/>
    </xf>
    <xf numFmtId="3" fontId="45" fillId="0" borderId="64" xfId="0" applyNumberFormat="1" applyFont="1" applyBorder="1" applyAlignment="1">
      <alignment horizontal="right"/>
    </xf>
    <xf numFmtId="3" fontId="43" fillId="0" borderId="6" xfId="0" applyNumberFormat="1" applyFont="1" applyBorder="1" applyAlignment="1">
      <alignment/>
    </xf>
    <xf numFmtId="3" fontId="43" fillId="0" borderId="89" xfId="0" applyNumberFormat="1" applyFont="1" applyBorder="1" applyAlignment="1">
      <alignment horizontal="center"/>
    </xf>
    <xf numFmtId="3" fontId="43" fillId="0" borderId="1" xfId="0" applyNumberFormat="1" applyFont="1" applyBorder="1" applyAlignment="1">
      <alignment/>
    </xf>
    <xf numFmtId="3" fontId="43" fillId="6" borderId="3" xfId="0" applyNumberFormat="1" applyFont="1" applyFill="1" applyBorder="1" applyAlignment="1">
      <alignment horizontal="right"/>
    </xf>
    <xf numFmtId="3" fontId="43" fillId="6" borderId="1" xfId="0" applyNumberFormat="1" applyFont="1" applyFill="1" applyBorder="1" applyAlignment="1">
      <alignment horizontal="right"/>
    </xf>
    <xf numFmtId="3" fontId="43" fillId="0" borderId="3" xfId="0" applyNumberFormat="1" applyFont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43" fillId="0" borderId="6" xfId="0" applyNumberFormat="1" applyFont="1" applyBorder="1" applyAlignment="1">
      <alignment wrapText="1"/>
    </xf>
    <xf numFmtId="3" fontId="43" fillId="0" borderId="26" xfId="0" applyNumberFormat="1" applyFont="1" applyBorder="1" applyAlignment="1">
      <alignment wrapText="1"/>
    </xf>
    <xf numFmtId="3" fontId="43" fillId="0" borderId="47" xfId="0" applyNumberFormat="1" applyFont="1" applyBorder="1" applyAlignment="1">
      <alignment horizontal="center"/>
    </xf>
    <xf numFmtId="3" fontId="43" fillId="0" borderId="48" xfId="0" applyNumberFormat="1" applyFont="1" applyBorder="1" applyAlignment="1">
      <alignment wrapText="1"/>
    </xf>
    <xf numFmtId="3" fontId="43" fillId="6" borderId="8" xfId="0" applyNumberFormat="1" applyFont="1" applyFill="1" applyBorder="1" applyAlignment="1">
      <alignment horizontal="right"/>
    </xf>
    <xf numFmtId="3" fontId="43" fillId="0" borderId="43" xfId="0" applyNumberFormat="1" applyFont="1" applyBorder="1" applyAlignment="1">
      <alignment horizontal="center"/>
    </xf>
    <xf numFmtId="3" fontId="43" fillId="6" borderId="90" xfId="0" applyNumberFormat="1" applyFont="1" applyFill="1" applyBorder="1" applyAlignment="1">
      <alignment horizontal="right"/>
    </xf>
    <xf numFmtId="3" fontId="43" fillId="6" borderId="57" xfId="0" applyNumberFormat="1" applyFont="1" applyFill="1" applyBorder="1" applyAlignment="1">
      <alignment horizontal="right"/>
    </xf>
    <xf numFmtId="3" fontId="45" fillId="6" borderId="91" xfId="0" applyNumberFormat="1" applyFont="1" applyFill="1" applyBorder="1" applyAlignment="1">
      <alignment horizontal="right"/>
    </xf>
    <xf numFmtId="3" fontId="43" fillId="0" borderId="36" xfId="0" applyNumberFormat="1" applyFont="1" applyBorder="1" applyAlignment="1">
      <alignment horizontal="center" vertical="center"/>
    </xf>
    <xf numFmtId="3" fontId="43" fillId="0" borderId="30" xfId="0" applyNumberFormat="1" applyFont="1" applyBorder="1" applyAlignment="1">
      <alignment vertical="center" wrapText="1"/>
    </xf>
    <xf numFmtId="3" fontId="45" fillId="0" borderId="45" xfId="0" applyNumberFormat="1" applyFont="1" applyBorder="1" applyAlignment="1">
      <alignment horizontal="right"/>
    </xf>
    <xf numFmtId="3" fontId="45" fillId="0" borderId="9" xfId="0" applyNumberFormat="1" applyFont="1" applyBorder="1" applyAlignment="1">
      <alignment horizontal="right"/>
    </xf>
    <xf numFmtId="3" fontId="43" fillId="0" borderId="25" xfId="0" applyNumberFormat="1" applyFont="1" applyBorder="1" applyAlignment="1">
      <alignment horizontal="center" vertical="center"/>
    </xf>
    <xf numFmtId="3" fontId="43" fillId="0" borderId="6" xfId="0" applyNumberFormat="1" applyFont="1" applyBorder="1" applyAlignment="1">
      <alignment horizontal="left" wrapText="1"/>
    </xf>
    <xf numFmtId="3" fontId="43" fillId="0" borderId="26" xfId="0" applyNumberFormat="1" applyFont="1" applyBorder="1" applyAlignment="1">
      <alignment horizontal="left" wrapText="1"/>
    </xf>
    <xf numFmtId="3" fontId="43" fillId="0" borderId="42" xfId="0" applyNumberFormat="1" applyFont="1" applyBorder="1" applyAlignment="1">
      <alignment horizontal="center"/>
    </xf>
    <xf numFmtId="3" fontId="43" fillId="0" borderId="30" xfId="0" applyNumberFormat="1" applyFont="1" applyBorder="1" applyAlignment="1">
      <alignment horizontal="left" wrapText="1"/>
    </xf>
    <xf numFmtId="3" fontId="43" fillId="0" borderId="1" xfId="0" applyNumberFormat="1" applyFont="1" applyBorder="1" applyAlignment="1">
      <alignment horizontal="right"/>
    </xf>
    <xf numFmtId="3" fontId="43" fillId="0" borderId="78" xfId="0" applyNumberFormat="1" applyFont="1" applyBorder="1" applyAlignment="1">
      <alignment horizontal="right"/>
    </xf>
    <xf numFmtId="3" fontId="45" fillId="12" borderId="64" xfId="0" applyNumberFormat="1" applyFont="1" applyFill="1" applyBorder="1" applyAlignment="1">
      <alignment horizontal="right" vertical="center"/>
    </xf>
    <xf numFmtId="3" fontId="45" fillId="12" borderId="45" xfId="0" applyNumberFormat="1" applyFont="1" applyFill="1" applyBorder="1" applyAlignment="1">
      <alignment horizontal="right" vertical="center"/>
    </xf>
    <xf numFmtId="3" fontId="45" fillId="12" borderId="48" xfId="0" applyNumberFormat="1" applyFont="1" applyFill="1" applyBorder="1" applyAlignment="1">
      <alignment horizontal="right" vertical="center"/>
    </xf>
    <xf numFmtId="3" fontId="45" fillId="12" borderId="7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3" fillId="6" borderId="25" xfId="0" applyNumberFormat="1" applyFont="1" applyFill="1" applyBorder="1" applyAlignment="1">
      <alignment horizontal="center"/>
    </xf>
    <xf numFmtId="3" fontId="43" fillId="6" borderId="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43" fillId="6" borderId="36" xfId="0" applyNumberFormat="1" applyFont="1" applyFill="1" applyBorder="1" applyAlignment="1">
      <alignment horizontal="center"/>
    </xf>
    <xf numFmtId="3" fontId="43" fillId="6" borderId="26" xfId="0" applyNumberFormat="1" applyFont="1" applyFill="1" applyBorder="1" applyAlignment="1">
      <alignment wrapText="1"/>
    </xf>
    <xf numFmtId="3" fontId="43" fillId="6" borderId="26" xfId="0" applyNumberFormat="1" applyFont="1" applyFill="1" applyBorder="1" applyAlignment="1">
      <alignment/>
    </xf>
    <xf numFmtId="49" fontId="43" fillId="0" borderId="26" xfId="0" applyNumberFormat="1" applyFont="1" applyBorder="1" applyAlignment="1">
      <alignment horizontal="right"/>
    </xf>
    <xf numFmtId="3" fontId="43" fillId="6" borderId="26" xfId="0" applyNumberFormat="1" applyFont="1" applyFill="1" applyBorder="1" applyAlignment="1">
      <alignment horizontal="right" wrapText="1"/>
    </xf>
    <xf numFmtId="3" fontId="43" fillId="0" borderId="26" xfId="0" applyNumberFormat="1" applyFont="1" applyBorder="1" applyAlignment="1">
      <alignment horizontal="right" wrapText="1"/>
    </xf>
    <xf numFmtId="3" fontId="43" fillId="0" borderId="21" xfId="0" applyNumberFormat="1" applyFont="1" applyBorder="1" applyAlignment="1">
      <alignment horizontal="right" wrapText="1"/>
    </xf>
    <xf numFmtId="3" fontId="43" fillId="6" borderId="6" xfId="0" applyNumberFormat="1" applyFont="1" applyFill="1" applyBorder="1" applyAlignment="1">
      <alignment horizontal="right" wrapText="1"/>
    </xf>
    <xf numFmtId="3" fontId="43" fillId="0" borderId="6" xfId="0" applyNumberFormat="1" applyFont="1" applyBorder="1" applyAlignment="1">
      <alignment horizontal="right" wrapText="1"/>
    </xf>
    <xf numFmtId="3" fontId="43" fillId="0" borderId="0" xfId="0" applyNumberFormat="1" applyFont="1" applyAlignment="1">
      <alignment wrapText="1"/>
    </xf>
    <xf numFmtId="3" fontId="0" fillId="0" borderId="0" xfId="0" applyNumberFormat="1" applyFill="1" applyAlignment="1">
      <alignment wrapText="1"/>
    </xf>
    <xf numFmtId="3" fontId="5" fillId="0" borderId="0" xfId="0" applyNumberFormat="1" applyFont="1" applyFill="1" applyAlignment="1">
      <alignment wrapText="1"/>
    </xf>
    <xf numFmtId="3" fontId="43" fillId="0" borderId="5" xfId="0" applyNumberFormat="1" applyFont="1" applyBorder="1" applyAlignment="1">
      <alignment horizontal="right"/>
    </xf>
    <xf numFmtId="3" fontId="43" fillId="0" borderId="5" xfId="0" applyNumberFormat="1" applyFont="1" applyFill="1" applyBorder="1" applyAlignment="1">
      <alignment horizontal="right"/>
    </xf>
    <xf numFmtId="3" fontId="43" fillId="0" borderId="2" xfId="0" applyNumberFormat="1" applyFont="1" applyBorder="1" applyAlignment="1">
      <alignment/>
    </xf>
    <xf numFmtId="3" fontId="43" fillId="0" borderId="2" xfId="0" applyNumberFormat="1" applyFont="1" applyBorder="1" applyAlignment="1">
      <alignment horizontal="right"/>
    </xf>
    <xf numFmtId="3" fontId="43" fillId="0" borderId="56" xfId="0" applyNumberFormat="1" applyFont="1" applyFill="1" applyBorder="1" applyAlignment="1">
      <alignment horizontal="right"/>
    </xf>
    <xf numFmtId="3" fontId="45" fillId="0" borderId="64" xfId="0" applyNumberFormat="1" applyFont="1" applyFill="1" applyBorder="1" applyAlignment="1">
      <alignment horizontal="right"/>
    </xf>
    <xf numFmtId="3" fontId="43" fillId="6" borderId="78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45" fillId="0" borderId="63" xfId="0" applyNumberFormat="1" applyFont="1" applyBorder="1" applyAlignment="1">
      <alignment/>
    </xf>
    <xf numFmtId="3" fontId="45" fillId="0" borderId="64" xfId="0" applyNumberFormat="1" applyFont="1" applyBorder="1" applyAlignment="1">
      <alignment/>
    </xf>
    <xf numFmtId="3" fontId="43" fillId="0" borderId="6" xfId="0" applyNumberFormat="1" applyFont="1" applyBorder="1" applyAlignment="1">
      <alignment horizontal="left"/>
    </xf>
    <xf numFmtId="3" fontId="45" fillId="12" borderId="30" xfId="0" applyNumberFormat="1" applyFont="1" applyFill="1" applyBorder="1" applyAlignment="1">
      <alignment horizontal="right" vertical="center"/>
    </xf>
    <xf numFmtId="3" fontId="45" fillId="12" borderId="7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45" fillId="12" borderId="72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43" fillId="0" borderId="0" xfId="0" applyNumberFormat="1" applyFont="1" applyFill="1" applyAlignment="1">
      <alignment/>
    </xf>
    <xf numFmtId="3" fontId="4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3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45" fillId="0" borderId="0" xfId="0" applyNumberFormat="1" applyFont="1" applyAlignment="1">
      <alignment/>
    </xf>
    <xf numFmtId="3" fontId="43" fillId="0" borderId="0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51" fillId="3" borderId="3" xfId="0" applyNumberFormat="1" applyFont="1" applyFill="1" applyBorder="1" applyAlignment="1">
      <alignment horizontal="center" vertical="center" wrapText="1"/>
    </xf>
    <xf numFmtId="3" fontId="51" fillId="13" borderId="0" xfId="0" applyNumberFormat="1" applyFont="1" applyFill="1" applyBorder="1" applyAlignment="1">
      <alignment horizontal="center" vertical="center" wrapText="1"/>
    </xf>
    <xf numFmtId="3" fontId="19" fillId="0" borderId="36" xfId="0" applyFont="1" applyBorder="1" applyAlignment="1">
      <alignment/>
    </xf>
    <xf numFmtId="3" fontId="19" fillId="0" borderId="26" xfId="0" applyFont="1" applyBorder="1" applyAlignment="1">
      <alignment wrapText="1"/>
    </xf>
    <xf numFmtId="3" fontId="19" fillId="6" borderId="26" xfId="0" applyNumberFormat="1" applyFont="1" applyFill="1" applyBorder="1" applyAlignment="1">
      <alignment horizontal="right"/>
    </xf>
    <xf numFmtId="177" fontId="19" fillId="0" borderId="26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3" fontId="19" fillId="6" borderId="34" xfId="0" applyNumberFormat="1" applyFont="1" applyFill="1" applyBorder="1" applyAlignment="1">
      <alignment horizontal="right"/>
    </xf>
    <xf numFmtId="177" fontId="19" fillId="0" borderId="68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3" fontId="19" fillId="0" borderId="26" xfId="0" applyFont="1" applyFill="1" applyBorder="1" applyAlignment="1">
      <alignment wrapText="1"/>
    </xf>
    <xf numFmtId="3" fontId="19" fillId="0" borderId="42" xfId="0" applyFont="1" applyBorder="1" applyAlignment="1">
      <alignment/>
    </xf>
    <xf numFmtId="3" fontId="19" fillId="0" borderId="30" xfId="0" applyFont="1" applyFill="1" applyBorder="1" applyAlignment="1">
      <alignment wrapText="1"/>
    </xf>
    <xf numFmtId="3" fontId="19" fillId="6" borderId="30" xfId="0" applyNumberFormat="1" applyFont="1" applyFill="1" applyBorder="1" applyAlignment="1">
      <alignment horizontal="right"/>
    </xf>
    <xf numFmtId="177" fontId="19" fillId="0" borderId="30" xfId="0" applyNumberFormat="1" applyFont="1" applyBorder="1" applyAlignment="1">
      <alignment horizontal="right"/>
    </xf>
    <xf numFmtId="3" fontId="19" fillId="6" borderId="9" xfId="0" applyNumberFormat="1" applyFont="1" applyFill="1" applyBorder="1" applyAlignment="1">
      <alignment horizontal="right"/>
    </xf>
    <xf numFmtId="177" fontId="19" fillId="0" borderId="78" xfId="0" applyNumberFormat="1" applyFont="1" applyBorder="1" applyAlignment="1">
      <alignment horizontal="right"/>
    </xf>
    <xf numFmtId="3" fontId="5" fillId="6" borderId="64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3" fontId="5" fillId="6" borderId="45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177" fontId="5" fillId="0" borderId="70" xfId="0" applyNumberFormat="1" applyFont="1" applyBorder="1" applyAlignment="1">
      <alignment horizontal="right" vertical="center"/>
    </xf>
    <xf numFmtId="3" fontId="19" fillId="0" borderId="25" xfId="0" applyFont="1" applyBorder="1" applyAlignment="1">
      <alignment/>
    </xf>
    <xf numFmtId="3" fontId="19" fillId="0" borderId="6" xfId="0" applyFont="1" applyBorder="1" applyAlignment="1">
      <alignment wrapText="1"/>
    </xf>
    <xf numFmtId="3" fontId="19" fillId="6" borderId="6" xfId="0" applyNumberFormat="1" applyFont="1" applyFill="1" applyBorder="1" applyAlignment="1">
      <alignment horizontal="right"/>
    </xf>
    <xf numFmtId="177" fontId="19" fillId="0" borderId="6" xfId="0" applyNumberFormat="1" applyFont="1" applyBorder="1" applyAlignment="1">
      <alignment horizontal="right"/>
    </xf>
    <xf numFmtId="3" fontId="19" fillId="6" borderId="21" xfId="0" applyNumberFormat="1" applyFont="1" applyFill="1" applyBorder="1" applyAlignment="1">
      <alignment horizontal="right"/>
    </xf>
    <xf numFmtId="177" fontId="19" fillId="0" borderId="69" xfId="0" applyNumberFormat="1" applyFont="1" applyBorder="1" applyAlignment="1">
      <alignment horizontal="right"/>
    </xf>
    <xf numFmtId="177" fontId="19" fillId="0" borderId="34" xfId="0" applyNumberFormat="1" applyFont="1" applyBorder="1" applyAlignment="1">
      <alignment horizontal="right"/>
    </xf>
    <xf numFmtId="3" fontId="19" fillId="0" borderId="36" xfId="0" applyFont="1" applyBorder="1" applyAlignment="1">
      <alignment horizontal="right" wrapText="1"/>
    </xf>
    <xf numFmtId="3" fontId="19" fillId="0" borderId="26" xfId="0" applyFont="1" applyBorder="1" applyAlignment="1">
      <alignment/>
    </xf>
    <xf numFmtId="3" fontId="19" fillId="0" borderId="26" xfId="0" applyNumberFormat="1" applyFont="1" applyFill="1" applyBorder="1" applyAlignment="1">
      <alignment horizontal="right"/>
    </xf>
    <xf numFmtId="3" fontId="19" fillId="0" borderId="48" xfId="0" applyFont="1" applyBorder="1" applyAlignment="1">
      <alignment/>
    </xf>
    <xf numFmtId="3" fontId="19" fillId="6" borderId="48" xfId="0" applyNumberFormat="1" applyFont="1" applyFill="1" applyBorder="1" applyAlignment="1">
      <alignment horizontal="right"/>
    </xf>
    <xf numFmtId="177" fontId="19" fillId="0" borderId="48" xfId="0" applyNumberFormat="1" applyFont="1" applyBorder="1" applyAlignment="1">
      <alignment horizontal="right"/>
    </xf>
    <xf numFmtId="177" fontId="19" fillId="0" borderId="70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1" fontId="19" fillId="0" borderId="6" xfId="0" applyNumberFormat="1" applyFont="1" applyBorder="1" applyAlignment="1">
      <alignment/>
    </xf>
    <xf numFmtId="3" fontId="19" fillId="0" borderId="6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36" xfId="0" applyFont="1" applyFill="1" applyBorder="1" applyAlignment="1">
      <alignment/>
    </xf>
    <xf numFmtId="3" fontId="19" fillId="0" borderId="47" xfId="0" applyFont="1" applyBorder="1" applyAlignment="1">
      <alignment/>
    </xf>
    <xf numFmtId="3" fontId="19" fillId="0" borderId="48" xfId="0" applyNumberFormat="1" applyFont="1" applyBorder="1" applyAlignment="1">
      <alignment horizontal="right"/>
    </xf>
    <xf numFmtId="3" fontId="19" fillId="0" borderId="8" xfId="0" applyNumberFormat="1" applyFont="1" applyBorder="1" applyAlignment="1">
      <alignment horizontal="right"/>
    </xf>
    <xf numFmtId="177" fontId="5" fillId="0" borderId="78" xfId="0" applyNumberFormat="1" applyFont="1" applyBorder="1" applyAlignment="1">
      <alignment horizontal="right" vertical="center"/>
    </xf>
    <xf numFmtId="3" fontId="19" fillId="0" borderId="36" xfId="0" applyFont="1" applyBorder="1" applyAlignment="1">
      <alignment horizontal="left"/>
    </xf>
    <xf numFmtId="3" fontId="19" fillId="0" borderId="6" xfId="0" applyFont="1" applyBorder="1" applyAlignment="1">
      <alignment/>
    </xf>
    <xf numFmtId="3" fontId="54" fillId="0" borderId="3" xfId="0" applyNumberFormat="1" applyFont="1" applyBorder="1" applyAlignment="1">
      <alignment horizontal="right"/>
    </xf>
    <xf numFmtId="3" fontId="54" fillId="0" borderId="1" xfId="0" applyNumberFormat="1" applyFont="1" applyBorder="1" applyAlignment="1">
      <alignment horizontal="right"/>
    </xf>
    <xf numFmtId="3" fontId="54" fillId="0" borderId="26" xfId="0" applyNumberFormat="1" applyFont="1" applyBorder="1" applyAlignment="1">
      <alignment horizontal="right"/>
    </xf>
    <xf numFmtId="3" fontId="54" fillId="0" borderId="0" xfId="0" applyFont="1" applyAlignment="1">
      <alignment/>
    </xf>
    <xf numFmtId="1" fontId="19" fillId="0" borderId="26" xfId="0" applyNumberFormat="1" applyFont="1" applyBorder="1" applyAlignment="1">
      <alignment/>
    </xf>
    <xf numFmtId="177" fontId="54" fillId="0" borderId="26" xfId="0" applyNumberFormat="1" applyFont="1" applyBorder="1" applyAlignment="1">
      <alignment horizontal="right"/>
    </xf>
    <xf numFmtId="3" fontId="54" fillId="0" borderId="34" xfId="0" applyNumberFormat="1" applyFont="1" applyBorder="1" applyAlignment="1">
      <alignment horizontal="right"/>
    </xf>
    <xf numFmtId="3" fontId="19" fillId="0" borderId="47" xfId="0" applyFont="1" applyBorder="1" applyAlignment="1">
      <alignment horizontal="center"/>
    </xf>
    <xf numFmtId="3" fontId="54" fillId="0" borderId="48" xfId="0" applyNumberFormat="1" applyFont="1" applyBorder="1" applyAlignment="1">
      <alignment horizontal="right"/>
    </xf>
    <xf numFmtId="3" fontId="54" fillId="0" borderId="8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77" fontId="5" fillId="0" borderId="72" xfId="0" applyNumberFormat="1" applyFont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177" fontId="5" fillId="0" borderId="60" xfId="0" applyNumberFormat="1" applyFont="1" applyBorder="1" applyAlignment="1">
      <alignment horizontal="right" vertical="center"/>
    </xf>
    <xf numFmtId="177" fontId="19" fillId="0" borderId="0" xfId="0" applyNumberFormat="1" applyFont="1" applyAlignment="1">
      <alignment/>
    </xf>
    <xf numFmtId="3" fontId="51" fillId="13" borderId="17" xfId="0" applyNumberFormat="1" applyFont="1" applyFill="1" applyBorder="1" applyAlignment="1">
      <alignment horizontal="center" vertical="center" wrapText="1"/>
    </xf>
    <xf numFmtId="3" fontId="53" fillId="3" borderId="6" xfId="0" applyNumberFormat="1" applyFont="1" applyFill="1" applyBorder="1" applyAlignment="1">
      <alignment horizontal="centerContinuous" wrapText="1"/>
    </xf>
    <xf numFmtId="3" fontId="53" fillId="13" borderId="4" xfId="0" applyNumberFormat="1" applyFont="1" applyFill="1" applyBorder="1" applyAlignment="1">
      <alignment horizontal="centerContinuous" wrapText="1"/>
    </xf>
    <xf numFmtId="3" fontId="43" fillId="0" borderId="25" xfId="0" applyFont="1" applyBorder="1" applyAlignment="1">
      <alignment horizontal="center"/>
    </xf>
    <xf numFmtId="3" fontId="43" fillId="0" borderId="6" xfId="0" applyFont="1" applyBorder="1" applyAlignment="1">
      <alignment vertical="center" wrapText="1"/>
    </xf>
    <xf numFmtId="172" fontId="43" fillId="0" borderId="6" xfId="0" applyNumberFormat="1" applyFont="1" applyBorder="1" applyAlignment="1">
      <alignment horizontal="right"/>
    </xf>
    <xf numFmtId="172" fontId="43" fillId="6" borderId="6" xfId="0" applyNumberFormat="1" applyFont="1" applyFill="1" applyBorder="1" applyAlignment="1">
      <alignment horizontal="right"/>
    </xf>
    <xf numFmtId="172" fontId="43" fillId="0" borderId="69" xfId="0" applyNumberFormat="1" applyFont="1" applyBorder="1" applyAlignment="1">
      <alignment horizontal="right"/>
    </xf>
    <xf numFmtId="172" fontId="43" fillId="0" borderId="26" xfId="0" applyNumberFormat="1" applyFont="1" applyBorder="1" applyAlignment="1">
      <alignment horizontal="right"/>
    </xf>
    <xf numFmtId="172" fontId="43" fillId="6" borderId="26" xfId="0" applyNumberFormat="1" applyFont="1" applyFill="1" applyBorder="1" applyAlignment="1">
      <alignment horizontal="right"/>
    </xf>
    <xf numFmtId="3" fontId="43" fillId="0" borderId="26" xfId="0" applyFont="1" applyBorder="1" applyAlignment="1">
      <alignment vertical="center" wrapText="1"/>
    </xf>
    <xf numFmtId="172" fontId="43" fillId="6" borderId="34" xfId="0" applyNumberFormat="1" applyFont="1" applyFill="1" applyBorder="1" applyAlignment="1">
      <alignment horizontal="right"/>
    </xf>
    <xf numFmtId="3" fontId="43" fillId="0" borderId="36" xfId="0" applyFont="1" applyBorder="1" applyAlignment="1">
      <alignment horizontal="center" wrapText="1"/>
    </xf>
    <xf numFmtId="3" fontId="43" fillId="0" borderId="36" xfId="0" applyFont="1" applyBorder="1" applyAlignment="1">
      <alignment/>
    </xf>
    <xf numFmtId="3" fontId="43" fillId="0" borderId="39" xfId="0" applyFont="1" applyBorder="1" applyAlignment="1">
      <alignment horizontal="center"/>
    </xf>
    <xf numFmtId="172" fontId="43" fillId="0" borderId="2" xfId="0" applyNumberFormat="1" applyFont="1" applyBorder="1" applyAlignment="1">
      <alignment horizontal="right"/>
    </xf>
    <xf numFmtId="172" fontId="43" fillId="6" borderId="2" xfId="0" applyNumberFormat="1" applyFont="1" applyFill="1" applyBorder="1" applyAlignment="1">
      <alignment horizontal="right"/>
    </xf>
    <xf numFmtId="172" fontId="43" fillId="0" borderId="48" xfId="0" applyNumberFormat="1" applyFont="1" applyBorder="1" applyAlignment="1">
      <alignment horizontal="right"/>
    </xf>
    <xf numFmtId="172" fontId="43" fillId="6" borderId="48" xfId="0" applyNumberFormat="1" applyFont="1" applyFill="1" applyBorder="1" applyAlignment="1">
      <alignment horizontal="right"/>
    </xf>
    <xf numFmtId="172" fontId="43" fillId="0" borderId="30" xfId="0" applyNumberFormat="1" applyFont="1" applyBorder="1" applyAlignment="1">
      <alignment horizontal="right"/>
    </xf>
    <xf numFmtId="172" fontId="43" fillId="6" borderId="30" xfId="0" applyNumberFormat="1" applyFont="1" applyFill="1" applyBorder="1" applyAlignment="1">
      <alignment horizontal="right"/>
    </xf>
    <xf numFmtId="172" fontId="43" fillId="0" borderId="78" xfId="0" applyNumberFormat="1" applyFont="1" applyBorder="1" applyAlignment="1">
      <alignment horizontal="right"/>
    </xf>
    <xf numFmtId="3" fontId="5" fillId="6" borderId="64" xfId="0" applyNumberFormat="1" applyFont="1" applyFill="1" applyBorder="1" applyAlignment="1">
      <alignment horizontal="right"/>
    </xf>
    <xf numFmtId="172" fontId="5" fillId="0" borderId="64" xfId="0" applyNumberFormat="1" applyFont="1" applyBorder="1" applyAlignment="1">
      <alignment horizontal="right"/>
    </xf>
    <xf numFmtId="3" fontId="5" fillId="6" borderId="45" xfId="0" applyNumberFormat="1" applyFont="1" applyFill="1" applyBorder="1" applyAlignment="1">
      <alignment horizontal="right"/>
    </xf>
    <xf numFmtId="172" fontId="5" fillId="6" borderId="64" xfId="0" applyNumberFormat="1" applyFont="1" applyFill="1" applyBorder="1" applyAlignment="1">
      <alignment horizontal="right"/>
    </xf>
    <xf numFmtId="172" fontId="5" fillId="0" borderId="48" xfId="0" applyNumberFormat="1" applyFont="1" applyBorder="1" applyAlignment="1">
      <alignment horizontal="right"/>
    </xf>
    <xf numFmtId="3" fontId="5" fillId="6" borderId="48" xfId="0" applyNumberFormat="1" applyFont="1" applyFill="1" applyBorder="1" applyAlignment="1">
      <alignment horizontal="right"/>
    </xf>
    <xf numFmtId="172" fontId="5" fillId="6" borderId="48" xfId="0" applyNumberFormat="1" applyFont="1" applyFill="1" applyBorder="1" applyAlignment="1">
      <alignment horizontal="right"/>
    </xf>
    <xf numFmtId="3" fontId="5" fillId="6" borderId="8" xfId="0" applyNumberFormat="1" applyFont="1" applyFill="1" applyBorder="1" applyAlignment="1">
      <alignment horizontal="right"/>
    </xf>
    <xf numFmtId="172" fontId="5" fillId="0" borderId="30" xfId="0" applyNumberFormat="1" applyFont="1" applyBorder="1" applyAlignment="1">
      <alignment horizontal="right"/>
    </xf>
    <xf numFmtId="172" fontId="5" fillId="6" borderId="30" xfId="0" applyNumberFormat="1" applyFont="1" applyFill="1" applyBorder="1" applyAlignment="1">
      <alignment horizontal="right"/>
    </xf>
    <xf numFmtId="172" fontId="5" fillId="0" borderId="78" xfId="0" applyNumberFormat="1" applyFont="1" applyBorder="1" applyAlignment="1">
      <alignment horizontal="right"/>
    </xf>
    <xf numFmtId="3" fontId="43" fillId="0" borderId="32" xfId="0" applyFont="1" applyBorder="1" applyAlignment="1">
      <alignment/>
    </xf>
    <xf numFmtId="172" fontId="43" fillId="0" borderId="32" xfId="0" applyNumberFormat="1" applyFont="1" applyBorder="1" applyAlignment="1">
      <alignment horizontal="right"/>
    </xf>
    <xf numFmtId="172" fontId="43" fillId="6" borderId="32" xfId="0" applyNumberFormat="1" applyFont="1" applyFill="1" applyBorder="1" applyAlignment="1">
      <alignment horizontal="right"/>
    </xf>
    <xf numFmtId="172" fontId="43" fillId="0" borderId="67" xfId="0" applyNumberFormat="1" applyFont="1" applyBorder="1" applyAlignment="1">
      <alignment horizontal="right"/>
    </xf>
    <xf numFmtId="3" fontId="43" fillId="0" borderId="26" xfId="0" applyFont="1" applyBorder="1" applyAlignment="1">
      <alignment/>
    </xf>
    <xf numFmtId="3" fontId="43" fillId="0" borderId="42" xfId="0" applyFont="1" applyBorder="1" applyAlignment="1">
      <alignment horizontal="center" vertical="center" wrapText="1"/>
    </xf>
    <xf numFmtId="3" fontId="43" fillId="0" borderId="48" xfId="0" applyFont="1" applyBorder="1" applyAlignment="1">
      <alignment/>
    </xf>
    <xf numFmtId="172" fontId="43" fillId="0" borderId="70" xfId="0" applyNumberFormat="1" applyFont="1" applyBorder="1" applyAlignment="1">
      <alignment horizontal="right"/>
    </xf>
    <xf numFmtId="172" fontId="5" fillId="0" borderId="70" xfId="0" applyNumberFormat="1" applyFont="1" applyBorder="1" applyAlignment="1">
      <alignment horizontal="right"/>
    </xf>
    <xf numFmtId="3" fontId="43" fillId="0" borderId="6" xfId="0" applyFont="1" applyBorder="1" applyAlignment="1">
      <alignment/>
    </xf>
    <xf numFmtId="3" fontId="43" fillId="0" borderId="92" xfId="0" applyFont="1" applyBorder="1" applyAlignment="1">
      <alignment horizontal="center"/>
    </xf>
    <xf numFmtId="3" fontId="43" fillId="0" borderId="9" xfId="0" applyFont="1" applyBorder="1" applyAlignment="1">
      <alignment/>
    </xf>
    <xf numFmtId="3" fontId="43" fillId="0" borderId="6" xfId="0" applyFont="1" applyBorder="1" applyAlignment="1">
      <alignment wrapText="1"/>
    </xf>
    <xf numFmtId="3" fontId="43" fillId="0" borderId="47" xfId="0" applyFont="1" applyBorder="1" applyAlignment="1">
      <alignment horizontal="center"/>
    </xf>
    <xf numFmtId="3" fontId="43" fillId="0" borderId="48" xfId="0" applyFont="1" applyBorder="1" applyAlignment="1">
      <alignment wrapText="1"/>
    </xf>
    <xf numFmtId="3" fontId="43" fillId="0" borderId="43" xfId="0" applyFont="1" applyBorder="1" applyAlignment="1">
      <alignment horizontal="center"/>
    </xf>
    <xf numFmtId="3" fontId="43" fillId="0" borderId="36" xfId="0" applyFont="1" applyBorder="1" applyAlignment="1">
      <alignment horizontal="center" vertical="center"/>
    </xf>
    <xf numFmtId="3" fontId="43" fillId="0" borderId="30" xfId="0" applyFont="1" applyBorder="1" applyAlignment="1">
      <alignment vertical="center" wrapText="1"/>
    </xf>
    <xf numFmtId="172" fontId="43" fillId="6" borderId="8" xfId="0" applyNumberFormat="1" applyFont="1" applyFill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172" fontId="5" fillId="0" borderId="8" xfId="0" applyNumberFormat="1" applyFont="1" applyBorder="1" applyAlignment="1">
      <alignment horizontal="right"/>
    </xf>
    <xf numFmtId="3" fontId="43" fillId="0" borderId="25" xfId="0" applyFont="1" applyBorder="1" applyAlignment="1">
      <alignment horizontal="center" vertical="center"/>
    </xf>
    <xf numFmtId="3" fontId="43" fillId="0" borderId="6" xfId="0" applyFont="1" applyBorder="1" applyAlignment="1">
      <alignment horizontal="left" wrapText="1"/>
    </xf>
    <xf numFmtId="3" fontId="43" fillId="0" borderId="26" xfId="0" applyFont="1" applyBorder="1" applyAlignment="1">
      <alignment horizontal="left" wrapText="1"/>
    </xf>
    <xf numFmtId="3" fontId="43" fillId="0" borderId="42" xfId="0" applyFont="1" applyBorder="1" applyAlignment="1">
      <alignment horizontal="center"/>
    </xf>
    <xf numFmtId="3" fontId="43" fillId="0" borderId="30" xfId="0" applyFont="1" applyBorder="1" applyAlignment="1">
      <alignment horizontal="left" wrapText="1"/>
    </xf>
    <xf numFmtId="172" fontId="43" fillId="0" borderId="3" xfId="0" applyNumberFormat="1" applyFont="1" applyBorder="1" applyAlignment="1">
      <alignment horizontal="right"/>
    </xf>
    <xf numFmtId="172" fontId="43" fillId="6" borderId="3" xfId="0" applyNumberFormat="1" applyFont="1" applyFill="1" applyBorder="1" applyAlignment="1">
      <alignment horizontal="right"/>
    </xf>
    <xf numFmtId="172" fontId="43" fillId="6" borderId="64" xfId="0" applyNumberFormat="1" applyFont="1" applyFill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7" borderId="65" xfId="0" applyNumberFormat="1" applyFont="1" applyFill="1" applyBorder="1" applyAlignment="1">
      <alignment horizontal="right" vertical="center"/>
    </xf>
    <xf numFmtId="172" fontId="5" fillId="7" borderId="65" xfId="0" applyNumberFormat="1" applyFont="1" applyFill="1" applyBorder="1" applyAlignment="1">
      <alignment horizontal="right" vertical="center"/>
    </xf>
    <xf numFmtId="3" fontId="5" fillId="7" borderId="11" xfId="0" applyNumberFormat="1" applyFont="1" applyFill="1" applyBorder="1" applyAlignment="1">
      <alignment horizontal="right" vertical="center"/>
    </xf>
    <xf numFmtId="172" fontId="5" fillId="7" borderId="29" xfId="0" applyNumberFormat="1" applyFont="1" applyFill="1" applyBorder="1" applyAlignment="1">
      <alignment horizontal="right" vertical="center"/>
    </xf>
    <xf numFmtId="3" fontId="5" fillId="7" borderId="29" xfId="0" applyNumberFormat="1" applyFont="1" applyFill="1" applyBorder="1" applyAlignment="1">
      <alignment horizontal="right" vertical="center"/>
    </xf>
    <xf numFmtId="3" fontId="5" fillId="7" borderId="28" xfId="0" applyNumberFormat="1" applyFont="1" applyFill="1" applyBorder="1" applyAlignment="1">
      <alignment horizontal="right" vertical="center"/>
    </xf>
    <xf numFmtId="172" fontId="5" fillId="7" borderId="12" xfId="0" applyNumberFormat="1" applyFont="1" applyFill="1" applyBorder="1" applyAlignment="1">
      <alignment horizontal="right" vertical="center"/>
    </xf>
    <xf numFmtId="172" fontId="5" fillId="7" borderId="72" xfId="0" applyNumberFormat="1" applyFont="1" applyFill="1" applyBorder="1" applyAlignment="1">
      <alignment horizontal="right" vertical="center"/>
    </xf>
    <xf numFmtId="3" fontId="45" fillId="0" borderId="0" xfId="0" applyFont="1" applyBorder="1" applyAlignment="1">
      <alignment horizontal="center"/>
    </xf>
    <xf numFmtId="3" fontId="43" fillId="0" borderId="0" xfId="0" applyFont="1" applyBorder="1" applyAlignment="1">
      <alignment/>
    </xf>
    <xf numFmtId="172" fontId="43" fillId="0" borderId="0" xfId="0" applyNumberFormat="1" applyFont="1" applyAlignment="1">
      <alignment/>
    </xf>
    <xf numFmtId="3" fontId="4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3" fontId="5" fillId="0" borderId="0" xfId="0" applyFont="1" applyBorder="1" applyAlignment="1">
      <alignment/>
    </xf>
    <xf numFmtId="3" fontId="19" fillId="0" borderId="47" xfId="0" applyFont="1" applyBorder="1" applyAlignment="1">
      <alignment horizontal="center" wrapText="1"/>
    </xf>
    <xf numFmtId="3" fontId="43" fillId="0" borderId="48" xfId="0" applyFont="1" applyBorder="1" applyAlignment="1">
      <alignment/>
    </xf>
    <xf numFmtId="3" fontId="43" fillId="0" borderId="50" xfId="0" applyNumberFormat="1" applyFont="1" applyBorder="1" applyAlignment="1">
      <alignment horizontal="center"/>
    </xf>
    <xf numFmtId="3" fontId="43" fillId="0" borderId="3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right"/>
    </xf>
    <xf numFmtId="3" fontId="43" fillId="0" borderId="32" xfId="0" applyNumberFormat="1" applyFont="1" applyFill="1" applyBorder="1" applyAlignment="1">
      <alignment horizontal="right"/>
    </xf>
    <xf numFmtId="3" fontId="43" fillId="0" borderId="90" xfId="0" applyNumberFormat="1" applyFont="1" applyFill="1" applyBorder="1" applyAlignment="1">
      <alignment horizontal="right"/>
    </xf>
    <xf numFmtId="3" fontId="43" fillId="0" borderId="57" xfId="0" applyNumberFormat="1" applyFont="1" applyBorder="1" applyAlignment="1">
      <alignment horizontal="right"/>
    </xf>
    <xf numFmtId="3" fontId="43" fillId="0" borderId="67" xfId="0" applyNumberFormat="1" applyFont="1" applyBorder="1" applyAlignment="1">
      <alignment horizontal="right"/>
    </xf>
    <xf numFmtId="3" fontId="19" fillId="0" borderId="36" xfId="0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right" vertical="center"/>
    </xf>
    <xf numFmtId="3" fontId="14" fillId="0" borderId="47" xfId="0" applyFont="1" applyBorder="1" applyAlignment="1">
      <alignment horizontal="center" wrapText="1"/>
    </xf>
    <xf numFmtId="3" fontId="19" fillId="0" borderId="48" xfId="0" applyNumberFormat="1" applyFont="1" applyFill="1" applyBorder="1" applyAlignment="1">
      <alignment horizontal="right"/>
    </xf>
    <xf numFmtId="3" fontId="19" fillId="6" borderId="8" xfId="0" applyNumberFormat="1" applyFont="1" applyFill="1" applyBorder="1" applyAlignment="1">
      <alignment horizontal="right"/>
    </xf>
    <xf numFmtId="3" fontId="53" fillId="13" borderId="5" xfId="0" applyNumberFormat="1" applyFont="1" applyFill="1" applyBorder="1" applyAlignment="1">
      <alignment horizontal="centerContinuous" wrapText="1"/>
    </xf>
    <xf numFmtId="1" fontId="13" fillId="9" borderId="59" xfId="0" applyNumberFormat="1" applyFont="1" applyFill="1" applyBorder="1" applyAlignment="1">
      <alignment horizontal="center" vertical="center" wrapText="1"/>
    </xf>
    <xf numFmtId="1" fontId="5" fillId="2" borderId="56" xfId="0" applyNumberFormat="1" applyFont="1" applyFill="1" applyBorder="1" applyAlignment="1">
      <alignment horizontal="left" vertical="center" indent="3"/>
    </xf>
    <xf numFmtId="1" fontId="5" fillId="2" borderId="91" xfId="0" applyNumberFormat="1" applyFont="1" applyFill="1" applyBorder="1" applyAlignment="1">
      <alignment horizontal="left" vertical="center" indent="3"/>
    </xf>
    <xf numFmtId="1" fontId="5" fillId="2" borderId="13" xfId="0" applyNumberFormat="1" applyFont="1" applyFill="1" applyBorder="1" applyAlignment="1">
      <alignment horizontal="left" vertical="center" indent="3"/>
    </xf>
    <xf numFmtId="1" fontId="5" fillId="4" borderId="57" xfId="0" applyNumberFormat="1" applyFont="1" applyFill="1" applyBorder="1" applyAlignment="1">
      <alignment horizontal="left" vertical="center" indent="3"/>
    </xf>
    <xf numFmtId="3" fontId="4" fillId="6" borderId="4" xfId="0" applyNumberFormat="1" applyFont="1" applyFill="1" applyBorder="1" applyAlignment="1">
      <alignment horizontal="center"/>
    </xf>
    <xf numFmtId="3" fontId="4" fillId="6" borderId="5" xfId="0" applyNumberFormat="1" applyFont="1" applyFill="1" applyBorder="1" applyAlignment="1">
      <alignment horizontal="center"/>
    </xf>
    <xf numFmtId="3" fontId="4" fillId="6" borderId="86" xfId="0" applyFont="1" applyFill="1" applyBorder="1" applyAlignment="1">
      <alignment horizontal="center"/>
    </xf>
    <xf numFmtId="3" fontId="4" fillId="6" borderId="81" xfId="0" applyFont="1" applyFill="1" applyBorder="1" applyAlignment="1">
      <alignment horizontal="center"/>
    </xf>
    <xf numFmtId="3" fontId="4" fillId="6" borderId="34" xfId="0" applyFont="1" applyFill="1" applyBorder="1" applyAlignment="1">
      <alignment horizontal="center"/>
    </xf>
    <xf numFmtId="3" fontId="4" fillId="6" borderId="7" xfId="0" applyFont="1" applyFill="1" applyBorder="1" applyAlignment="1">
      <alignment horizontal="center" vertical="center" textRotation="90"/>
    </xf>
    <xf numFmtId="3" fontId="4" fillId="6" borderId="0" xfId="0" applyFont="1" applyFill="1" applyBorder="1" applyAlignment="1">
      <alignment horizontal="center" vertical="center" textRotation="90"/>
    </xf>
    <xf numFmtId="3" fontId="4" fillId="6" borderId="5" xfId="0" applyFont="1" applyFill="1" applyBorder="1" applyAlignment="1">
      <alignment horizontal="center" vertical="center" textRotation="90"/>
    </xf>
    <xf numFmtId="3" fontId="4" fillId="12" borderId="7" xfId="0" applyFont="1" applyFill="1" applyBorder="1" applyAlignment="1">
      <alignment horizontal="center" vertical="center" textRotation="45" wrapText="1"/>
    </xf>
    <xf numFmtId="3" fontId="4" fillId="12" borderId="0" xfId="0" applyFont="1" applyFill="1" applyBorder="1" applyAlignment="1">
      <alignment horizontal="center" vertical="center" textRotation="45" wrapText="1"/>
    </xf>
    <xf numFmtId="3" fontId="4" fillId="12" borderId="5" xfId="0" applyFont="1" applyFill="1" applyBorder="1" applyAlignment="1">
      <alignment horizontal="center" vertical="center" textRotation="45" wrapText="1"/>
    </xf>
    <xf numFmtId="3" fontId="4" fillId="12" borderId="7" xfId="0" applyFont="1" applyFill="1" applyBorder="1" applyAlignment="1">
      <alignment horizontal="center" vertical="center" textRotation="90"/>
    </xf>
    <xf numFmtId="3" fontId="4" fillId="12" borderId="0" xfId="0" applyFont="1" applyFill="1" applyBorder="1" applyAlignment="1">
      <alignment horizontal="center" vertical="center" textRotation="90"/>
    </xf>
    <xf numFmtId="3" fontId="4" fillId="12" borderId="5" xfId="0" applyFont="1" applyFill="1" applyBorder="1" applyAlignment="1">
      <alignment horizontal="center" vertical="center" textRotation="90"/>
    </xf>
    <xf numFmtId="3" fontId="4" fillId="6" borderId="15" xfId="0" applyFont="1" applyFill="1" applyBorder="1" applyAlignment="1">
      <alignment horizontal="center" vertical="center"/>
    </xf>
    <xf numFmtId="3" fontId="4" fillId="6" borderId="1" xfId="0" applyFont="1" applyFill="1" applyBorder="1" applyAlignment="1">
      <alignment horizontal="center" vertical="center"/>
    </xf>
    <xf numFmtId="3" fontId="4" fillId="6" borderId="21" xfId="0" applyFont="1" applyFill="1" applyBorder="1" applyAlignment="1">
      <alignment horizontal="center" vertical="center"/>
    </xf>
    <xf numFmtId="177" fontId="4" fillId="6" borderId="4" xfId="0" applyNumberFormat="1" applyFont="1" applyFill="1" applyBorder="1" applyAlignment="1">
      <alignment horizontal="center"/>
    </xf>
    <xf numFmtId="177" fontId="4" fillId="6" borderId="5" xfId="0" applyNumberFormat="1" applyFont="1" applyFill="1" applyBorder="1" applyAlignment="1">
      <alignment horizontal="center"/>
    </xf>
    <xf numFmtId="177" fontId="4" fillId="6" borderId="21" xfId="0" applyNumberFormat="1" applyFont="1" applyFill="1" applyBorder="1" applyAlignment="1">
      <alignment horizontal="center"/>
    </xf>
    <xf numFmtId="1" fontId="5" fillId="4" borderId="93" xfId="0" applyNumberFormat="1" applyFont="1" applyFill="1" applyBorder="1" applyAlignment="1">
      <alignment horizontal="left" vertical="center" indent="3"/>
    </xf>
    <xf numFmtId="1" fontId="5" fillId="4" borderId="19" xfId="0" applyNumberFormat="1" applyFont="1" applyFill="1" applyBorder="1" applyAlignment="1">
      <alignment horizontal="left" vertical="center" indent="3"/>
    </xf>
    <xf numFmtId="3" fontId="4" fillId="6" borderId="26" xfId="0" applyFont="1" applyFill="1" applyBorder="1" applyAlignment="1">
      <alignment horizontal="center"/>
    </xf>
    <xf numFmtId="3" fontId="4" fillId="12" borderId="7" xfId="0" applyFont="1" applyFill="1" applyBorder="1" applyAlignment="1">
      <alignment horizontal="left" vertical="center" textRotation="90" wrapText="1"/>
    </xf>
    <xf numFmtId="3" fontId="4" fillId="12" borderId="0" xfId="0" applyFont="1" applyFill="1" applyBorder="1" applyAlignment="1">
      <alignment horizontal="left" vertical="center" textRotation="90" wrapText="1"/>
    </xf>
    <xf numFmtId="3" fontId="4" fillId="12" borderId="5" xfId="0" applyFont="1" applyFill="1" applyBorder="1" applyAlignment="1">
      <alignment horizontal="left" vertical="center" textRotation="90" wrapText="1"/>
    </xf>
    <xf numFmtId="1" fontId="7" fillId="4" borderId="57" xfId="0" applyNumberFormat="1" applyFont="1" applyFill="1" applyBorder="1" applyAlignment="1">
      <alignment horizontal="left" vertical="center" indent="3"/>
    </xf>
    <xf numFmtId="1" fontId="7" fillId="4" borderId="9" xfId="0" applyNumberFormat="1" applyFont="1" applyFill="1" applyBorder="1" applyAlignment="1">
      <alignment horizontal="left" vertical="center" indent="3"/>
    </xf>
    <xf numFmtId="3" fontId="1" fillId="0" borderId="94" xfId="0" applyFont="1" applyBorder="1" applyAlignment="1">
      <alignment horizontal="center" vertical="center"/>
    </xf>
    <xf numFmtId="3" fontId="1" fillId="0" borderId="19" xfId="0" applyFont="1" applyBorder="1" applyAlignment="1">
      <alignment horizontal="center" vertical="center"/>
    </xf>
    <xf numFmtId="3" fontId="1" fillId="0" borderId="95" xfId="0" applyFont="1" applyBorder="1" applyAlignment="1">
      <alignment horizontal="left" vertical="center" indent="3"/>
    </xf>
    <xf numFmtId="3" fontId="1" fillId="0" borderId="96" xfId="0" applyFont="1" applyBorder="1" applyAlignment="1">
      <alignment horizontal="left" vertical="center" indent="3"/>
    </xf>
    <xf numFmtId="3" fontId="1" fillId="7" borderId="95" xfId="0" applyFont="1" applyFill="1" applyBorder="1" applyAlignment="1">
      <alignment horizontal="center" vertical="center"/>
    </xf>
    <xf numFmtId="3" fontId="1" fillId="7" borderId="96" xfId="0" applyFont="1" applyFill="1" applyBorder="1" applyAlignment="1">
      <alignment horizontal="center" vertical="center"/>
    </xf>
    <xf numFmtId="3" fontId="1" fillId="0" borderId="97" xfId="0" applyFont="1" applyBorder="1" applyAlignment="1">
      <alignment horizontal="center" vertical="center" textRotation="90" wrapText="1"/>
    </xf>
    <xf numFmtId="3" fontId="1" fillId="0" borderId="54" xfId="0" applyFont="1" applyBorder="1" applyAlignment="1">
      <alignment horizontal="center" vertical="center" textRotation="90" wrapText="1"/>
    </xf>
    <xf numFmtId="3" fontId="1" fillId="0" borderId="55" xfId="0" applyFont="1" applyBorder="1" applyAlignment="1">
      <alignment horizontal="center" vertical="center"/>
    </xf>
    <xf numFmtId="3" fontId="1" fillId="0" borderId="12" xfId="0" applyFont="1" applyBorder="1" applyAlignment="1">
      <alignment horizontal="center" vertical="center"/>
    </xf>
    <xf numFmtId="3" fontId="1" fillId="0" borderId="95" xfId="0" applyFont="1" applyBorder="1" applyAlignment="1">
      <alignment horizontal="center" vertical="center"/>
    </xf>
    <xf numFmtId="3" fontId="1" fillId="0" borderId="96" xfId="0" applyFont="1" applyBorder="1" applyAlignment="1">
      <alignment horizontal="center" vertical="center"/>
    </xf>
    <xf numFmtId="177" fontId="4" fillId="0" borderId="98" xfId="0" applyNumberFormat="1" applyFont="1" applyBorder="1" applyAlignment="1">
      <alignment horizontal="center"/>
    </xf>
    <xf numFmtId="177" fontId="4" fillId="0" borderId="99" xfId="0" applyNumberFormat="1" applyFont="1" applyBorder="1" applyAlignment="1">
      <alignment horizontal="center"/>
    </xf>
    <xf numFmtId="177" fontId="4" fillId="0" borderId="41" xfId="0" applyNumberFormat="1" applyFont="1" applyBorder="1" applyAlignment="1">
      <alignment horizontal="center"/>
    </xf>
    <xf numFmtId="3" fontId="1" fillId="0" borderId="39" xfId="0" applyFont="1" applyFill="1" applyBorder="1" applyAlignment="1">
      <alignment horizontal="center" vertical="center" textRotation="90" wrapText="1"/>
    </xf>
    <xf numFmtId="3" fontId="1" fillId="0" borderId="54" xfId="0" applyFont="1" applyFill="1" applyBorder="1" applyAlignment="1">
      <alignment horizontal="center" vertical="center" textRotation="90" wrapText="1"/>
    </xf>
    <xf numFmtId="3" fontId="1" fillId="0" borderId="97" xfId="0" applyFont="1" applyFill="1" applyBorder="1" applyAlignment="1">
      <alignment horizontal="center" vertical="center" textRotation="90" wrapText="1"/>
    </xf>
    <xf numFmtId="3" fontId="1" fillId="0" borderId="73" xfId="0" applyFont="1" applyFill="1" applyBorder="1" applyAlignment="1">
      <alignment horizontal="center" vertical="center" textRotation="90" wrapText="1"/>
    </xf>
    <xf numFmtId="3" fontId="1" fillId="0" borderId="22" xfId="0" applyFont="1" applyFill="1" applyBorder="1" applyAlignment="1">
      <alignment horizontal="center" vertical="center" textRotation="90" wrapText="1"/>
    </xf>
    <xf numFmtId="3" fontId="1" fillId="0" borderId="59" xfId="0" applyFont="1" applyFill="1" applyBorder="1" applyAlignment="1">
      <alignment horizontal="center" vertical="center" textRotation="90" wrapText="1"/>
    </xf>
    <xf numFmtId="3" fontId="15" fillId="0" borderId="0" xfId="0" applyFont="1" applyBorder="1" applyAlignment="1">
      <alignment horizontal="center"/>
    </xf>
    <xf numFmtId="3" fontId="1" fillId="0" borderId="100" xfId="0" applyFont="1" applyBorder="1" applyAlignment="1">
      <alignment horizontal="center" vertical="center" wrapText="1"/>
    </xf>
    <xf numFmtId="3" fontId="0" fillId="0" borderId="58" xfId="0" applyBorder="1" applyAlignment="1">
      <alignment horizontal="center" vertical="center"/>
    </xf>
    <xf numFmtId="3" fontId="1" fillId="0" borderId="89" xfId="0" applyFont="1" applyBorder="1" applyAlignment="1">
      <alignment horizontal="center" vertical="center" wrapText="1"/>
    </xf>
    <xf numFmtId="3" fontId="0" fillId="0" borderId="1" xfId="0" applyBorder="1" applyAlignment="1">
      <alignment horizontal="center" vertical="center"/>
    </xf>
    <xf numFmtId="3" fontId="1" fillId="0" borderId="101" xfId="0" applyFont="1" applyBorder="1" applyAlignment="1">
      <alignment horizontal="center" vertical="center" wrapText="1"/>
    </xf>
    <xf numFmtId="3" fontId="0" fillId="0" borderId="11" xfId="0" applyBorder="1" applyAlignment="1">
      <alignment horizontal="center" vertical="center"/>
    </xf>
    <xf numFmtId="3" fontId="1" fillId="0" borderId="95" xfId="0" applyFont="1" applyBorder="1" applyAlignment="1">
      <alignment horizontal="center" vertical="center"/>
    </xf>
    <xf numFmtId="3" fontId="1" fillId="0" borderId="96" xfId="0" applyFont="1" applyBorder="1" applyAlignment="1">
      <alignment horizontal="center" vertical="center"/>
    </xf>
    <xf numFmtId="3" fontId="5" fillId="0" borderId="102" xfId="0" applyFont="1" applyBorder="1" applyAlignment="1">
      <alignment horizontal="left" vertical="center" indent="3"/>
    </xf>
    <xf numFmtId="3" fontId="5" fillId="0" borderId="45" xfId="0" applyFont="1" applyBorder="1" applyAlignment="1">
      <alignment horizontal="left" vertical="center" indent="3"/>
    </xf>
    <xf numFmtId="3" fontId="5" fillId="0" borderId="103" xfId="0" applyFont="1" applyBorder="1" applyAlignment="1">
      <alignment horizontal="left" vertical="center" indent="3"/>
    </xf>
    <xf numFmtId="3" fontId="5" fillId="0" borderId="51" xfId="0" applyFont="1" applyBorder="1" applyAlignment="1">
      <alignment horizontal="left" vertical="center" indent="3"/>
    </xf>
    <xf numFmtId="3" fontId="1" fillId="0" borderId="100" xfId="0" applyFont="1" applyBorder="1" applyAlignment="1">
      <alignment horizontal="center" vertical="center"/>
    </xf>
    <xf numFmtId="3" fontId="1" fillId="0" borderId="58" xfId="0" applyFont="1" applyBorder="1" applyAlignment="1">
      <alignment horizontal="center" vertical="center"/>
    </xf>
    <xf numFmtId="3" fontId="1" fillId="0" borderId="89" xfId="0" applyFont="1" applyBorder="1" applyAlignment="1">
      <alignment horizontal="center" vertical="center"/>
    </xf>
    <xf numFmtId="3" fontId="1" fillId="0" borderId="1" xfId="0" applyFont="1" applyBorder="1" applyAlignment="1">
      <alignment horizontal="center" vertical="center"/>
    </xf>
    <xf numFmtId="3" fontId="1" fillId="0" borderId="101" xfId="0" applyFont="1" applyBorder="1" applyAlignment="1">
      <alignment horizontal="center" vertical="center"/>
    </xf>
    <xf numFmtId="3" fontId="1" fillId="0" borderId="11" xfId="0" applyFont="1" applyBorder="1" applyAlignment="1">
      <alignment horizontal="center" vertical="center"/>
    </xf>
    <xf numFmtId="3" fontId="4" fillId="0" borderId="98" xfId="0" applyFont="1" applyBorder="1" applyAlignment="1">
      <alignment horizontal="center"/>
    </xf>
    <xf numFmtId="3" fontId="4" fillId="0" borderId="99" xfId="0" applyFont="1" applyBorder="1" applyAlignment="1">
      <alignment horizontal="center"/>
    </xf>
    <xf numFmtId="3" fontId="4" fillId="0" borderId="41" xfId="0" applyFont="1" applyBorder="1" applyAlignment="1">
      <alignment horizontal="center"/>
    </xf>
    <xf numFmtId="3" fontId="1" fillId="7" borderId="95" xfId="0" applyFont="1" applyFill="1" applyBorder="1" applyAlignment="1">
      <alignment horizontal="center" vertical="center"/>
    </xf>
    <xf numFmtId="3" fontId="1" fillId="7" borderId="96" xfId="0" applyFont="1" applyFill="1" applyBorder="1" applyAlignment="1">
      <alignment horizontal="center" vertical="center"/>
    </xf>
    <xf numFmtId="3" fontId="1" fillId="7" borderId="92" xfId="0" applyFont="1" applyFill="1" applyBorder="1" applyAlignment="1">
      <alignment horizontal="left" vertical="center" indent="3"/>
    </xf>
    <xf numFmtId="3" fontId="1" fillId="7" borderId="9" xfId="0" applyFont="1" applyFill="1" applyBorder="1" applyAlignment="1">
      <alignment horizontal="left" vertical="center" indent="3"/>
    </xf>
    <xf numFmtId="1" fontId="5" fillId="0" borderId="102" xfId="0" applyNumberFormat="1" applyFont="1" applyBorder="1" applyAlignment="1">
      <alignment horizontal="left" vertical="center" indent="3"/>
    </xf>
    <xf numFmtId="1" fontId="5" fillId="0" borderId="45" xfId="0" applyNumberFormat="1" applyFont="1" applyBorder="1" applyAlignment="1">
      <alignment horizontal="left" vertical="center" indent="3"/>
    </xf>
    <xf numFmtId="49" fontId="5" fillId="14" borderId="104" xfId="0" applyNumberFormat="1" applyFont="1" applyFill="1" applyBorder="1" applyAlignment="1">
      <alignment horizontal="center" vertical="center" wrapText="1"/>
    </xf>
    <xf numFmtId="3" fontId="0" fillId="0" borderId="10" xfId="0" applyBorder="1" applyAlignment="1">
      <alignment vertical="center" wrapText="1"/>
    </xf>
    <xf numFmtId="1" fontId="1" fillId="0" borderId="95" xfId="0" applyNumberFormat="1" applyFont="1" applyBorder="1" applyAlignment="1">
      <alignment horizontal="left" indent="4"/>
    </xf>
    <xf numFmtId="1" fontId="1" fillId="0" borderId="96" xfId="0" applyNumberFormat="1" applyFont="1" applyBorder="1" applyAlignment="1">
      <alignment horizontal="left" indent="4"/>
    </xf>
    <xf numFmtId="1" fontId="5" fillId="0" borderId="97" xfId="0" applyNumberFormat="1" applyFont="1" applyBorder="1" applyAlignment="1">
      <alignment horizontal="center" vertical="center" wrapText="1"/>
    </xf>
    <xf numFmtId="3" fontId="0" fillId="0" borderId="42" xfId="0" applyBorder="1" applyAlignment="1">
      <alignment vertical="center"/>
    </xf>
    <xf numFmtId="3" fontId="5" fillId="0" borderId="55" xfId="0" applyFont="1" applyBorder="1" applyAlignment="1">
      <alignment horizontal="center" vertical="center" wrapText="1"/>
    </xf>
    <xf numFmtId="3" fontId="0" fillId="0" borderId="30" xfId="0" applyBorder="1" applyAlignment="1">
      <alignment vertical="center"/>
    </xf>
    <xf numFmtId="1" fontId="5" fillId="6" borderId="55" xfId="0" applyNumberFormat="1" applyFont="1" applyFill="1" applyBorder="1" applyAlignment="1">
      <alignment horizontal="center" vertical="center" wrapText="1"/>
    </xf>
    <xf numFmtId="3" fontId="0" fillId="0" borderId="30" xfId="0" applyBorder="1" applyAlignment="1">
      <alignment vertical="center" wrapText="1"/>
    </xf>
    <xf numFmtId="1" fontId="4" fillId="0" borderId="97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  <xf numFmtId="3" fontId="5" fillId="0" borderId="55" xfId="0" applyFont="1" applyBorder="1" applyAlignment="1">
      <alignment horizontal="center" vertical="center" wrapText="1"/>
    </xf>
    <xf numFmtId="3" fontId="5" fillId="0" borderId="30" xfId="0" applyFont="1" applyBorder="1" applyAlignment="1">
      <alignment horizontal="center" vertical="center" wrapText="1"/>
    </xf>
    <xf numFmtId="1" fontId="5" fillId="14" borderId="55" xfId="0" applyNumberFormat="1" applyFont="1" applyFill="1" applyBorder="1" applyAlignment="1">
      <alignment horizontal="center" vertical="center" wrapText="1"/>
    </xf>
    <xf numFmtId="1" fontId="5" fillId="14" borderId="30" xfId="0" applyNumberFormat="1" applyFont="1" applyFill="1" applyBorder="1" applyAlignment="1">
      <alignment horizontal="center" vertical="center" wrapText="1"/>
    </xf>
    <xf numFmtId="3" fontId="1" fillId="2" borderId="95" xfId="0" applyFont="1" applyFill="1" applyBorder="1" applyAlignment="1">
      <alignment horizontal="left" vertical="center" wrapText="1" indent="6"/>
    </xf>
    <xf numFmtId="3" fontId="1" fillId="2" borderId="96" xfId="0" applyFont="1" applyFill="1" applyBorder="1" applyAlignment="1">
      <alignment horizontal="left" vertical="center" wrapText="1" indent="6"/>
    </xf>
    <xf numFmtId="3" fontId="5" fillId="0" borderId="97" xfId="0" applyFont="1" applyBorder="1" applyAlignment="1">
      <alignment horizontal="center" vertical="center"/>
    </xf>
    <xf numFmtId="3" fontId="5" fillId="0" borderId="50" xfId="0" applyFont="1" applyBorder="1" applyAlignment="1">
      <alignment horizontal="center" vertical="center"/>
    </xf>
    <xf numFmtId="3" fontId="5" fillId="0" borderId="42" xfId="0" applyFont="1" applyBorder="1" applyAlignment="1">
      <alignment horizontal="center" vertical="center"/>
    </xf>
    <xf numFmtId="3" fontId="5" fillId="0" borderId="55" xfId="0" applyFont="1" applyBorder="1" applyAlignment="1">
      <alignment horizontal="center" vertical="center"/>
    </xf>
    <xf numFmtId="3" fontId="5" fillId="0" borderId="3" xfId="0" applyFont="1" applyBorder="1" applyAlignment="1">
      <alignment horizontal="center" vertical="center"/>
    </xf>
    <xf numFmtId="3" fontId="5" fillId="0" borderId="30" xfId="0" applyFont="1" applyBorder="1" applyAlignment="1">
      <alignment horizontal="center" vertical="center"/>
    </xf>
    <xf numFmtId="177" fontId="5" fillId="0" borderId="98" xfId="0" applyNumberFormat="1" applyFont="1" applyBorder="1" applyAlignment="1">
      <alignment horizontal="center"/>
    </xf>
    <xf numFmtId="177" fontId="5" fillId="0" borderId="99" xfId="0" applyNumberFormat="1" applyFont="1" applyBorder="1" applyAlignment="1">
      <alignment horizontal="center"/>
    </xf>
    <xf numFmtId="177" fontId="5" fillId="0" borderId="41" xfId="0" applyNumberFormat="1" applyFont="1" applyBorder="1" applyAlignment="1">
      <alignment horizontal="center"/>
    </xf>
    <xf numFmtId="1" fontId="7" fillId="2" borderId="102" xfId="0" applyNumberFormat="1" applyFont="1" applyFill="1" applyBorder="1" applyAlignment="1">
      <alignment horizontal="left" indent="6"/>
    </xf>
    <xf numFmtId="1" fontId="7" fillId="2" borderId="45" xfId="0" applyNumberFormat="1" applyFont="1" applyFill="1" applyBorder="1" applyAlignment="1">
      <alignment horizontal="left" indent="6"/>
    </xf>
    <xf numFmtId="3" fontId="7" fillId="2" borderId="102" xfId="0" applyFont="1" applyFill="1" applyBorder="1" applyAlignment="1">
      <alignment horizontal="left" indent="6"/>
    </xf>
    <xf numFmtId="3" fontId="7" fillId="2" borderId="45" xfId="0" applyFont="1" applyFill="1" applyBorder="1" applyAlignment="1">
      <alignment horizontal="left" indent="6"/>
    </xf>
    <xf numFmtId="3" fontId="7" fillId="2" borderId="103" xfId="0" applyFont="1" applyFill="1" applyBorder="1" applyAlignment="1">
      <alignment horizontal="left" indent="6"/>
    </xf>
    <xf numFmtId="3" fontId="7" fillId="2" borderId="51" xfId="0" applyFont="1" applyFill="1" applyBorder="1" applyAlignment="1">
      <alignment horizontal="left" indent="6"/>
    </xf>
    <xf numFmtId="3" fontId="5" fillId="0" borderId="98" xfId="0" applyFont="1" applyBorder="1" applyAlignment="1">
      <alignment horizontal="center"/>
    </xf>
    <xf numFmtId="3" fontId="5" fillId="0" borderId="99" xfId="0" applyFont="1" applyBorder="1" applyAlignment="1">
      <alignment horizontal="center"/>
    </xf>
    <xf numFmtId="3" fontId="5" fillId="0" borderId="41" xfId="0" applyFont="1" applyBorder="1" applyAlignment="1">
      <alignment horizontal="center"/>
    </xf>
    <xf numFmtId="1" fontId="1" fillId="2" borderId="102" xfId="0" applyNumberFormat="1" applyFont="1" applyFill="1" applyBorder="1" applyAlignment="1">
      <alignment horizontal="left" vertical="center" indent="6"/>
    </xf>
    <xf numFmtId="1" fontId="1" fillId="2" borderId="45" xfId="0" applyNumberFormat="1" applyFont="1" applyFill="1" applyBorder="1" applyAlignment="1">
      <alignment horizontal="left" vertical="center" indent="6"/>
    </xf>
    <xf numFmtId="3" fontId="1" fillId="2" borderId="101" xfId="0" applyFont="1" applyFill="1" applyBorder="1" applyAlignment="1">
      <alignment horizontal="left" vertical="center" indent="6"/>
    </xf>
    <xf numFmtId="3" fontId="1" fillId="2" borderId="11" xfId="0" applyFont="1" applyFill="1" applyBorder="1" applyAlignment="1">
      <alignment horizontal="left" vertical="center" indent="6"/>
    </xf>
    <xf numFmtId="3" fontId="5" fillId="0" borderId="97" xfId="0" applyFont="1" applyBorder="1" applyAlignment="1">
      <alignment horizontal="center" vertical="center" wrapText="1"/>
    </xf>
    <xf numFmtId="3" fontId="5" fillId="0" borderId="50" xfId="0" applyFont="1" applyBorder="1" applyAlignment="1">
      <alignment horizontal="center" vertical="center" wrapText="1"/>
    </xf>
    <xf numFmtId="3" fontId="5" fillId="0" borderId="42" xfId="0" applyFont="1" applyBorder="1" applyAlignment="1">
      <alignment horizontal="center" vertical="center" wrapText="1"/>
    </xf>
    <xf numFmtId="3" fontId="5" fillId="0" borderId="3" xfId="0" applyFont="1" applyBorder="1" applyAlignment="1">
      <alignment horizontal="center" vertical="center" wrapText="1"/>
    </xf>
    <xf numFmtId="3" fontId="5" fillId="0" borderId="30" xfId="0" applyFont="1" applyBorder="1" applyAlignment="1">
      <alignment horizontal="center" vertical="center" wrapText="1"/>
    </xf>
    <xf numFmtId="3" fontId="45" fillId="12" borderId="2" xfId="0" applyNumberFormat="1" applyFont="1" applyFill="1" applyBorder="1" applyAlignment="1">
      <alignment horizontal="center" vertical="center" textRotation="90"/>
    </xf>
    <xf numFmtId="3" fontId="43" fillId="0" borderId="6" xfId="0" applyNumberFormat="1" applyFont="1" applyBorder="1" applyAlignment="1">
      <alignment textRotation="90"/>
    </xf>
    <xf numFmtId="3" fontId="45" fillId="4" borderId="2" xfId="0" applyNumberFormat="1" applyFont="1" applyFill="1" applyBorder="1" applyAlignment="1">
      <alignment horizontal="center" vertical="center" textRotation="90"/>
    </xf>
    <xf numFmtId="3" fontId="45" fillId="4" borderId="6" xfId="0" applyNumberFormat="1" applyFont="1" applyFill="1" applyBorder="1" applyAlignment="1">
      <alignment horizontal="center" vertical="center" textRotation="90"/>
    </xf>
    <xf numFmtId="1" fontId="44" fillId="0" borderId="86" xfId="0" applyNumberFormat="1" applyFont="1" applyBorder="1" applyAlignment="1">
      <alignment horizontal="center"/>
    </xf>
    <xf numFmtId="1" fontId="44" fillId="0" borderId="40" xfId="0" applyNumberFormat="1" applyFont="1" applyBorder="1" applyAlignment="1">
      <alignment horizontal="center"/>
    </xf>
    <xf numFmtId="3" fontId="45" fillId="4" borderId="0" xfId="0" applyNumberFormat="1" applyFont="1" applyFill="1" applyBorder="1" applyAlignment="1">
      <alignment horizontal="center" vertical="center" textRotation="90"/>
    </xf>
    <xf numFmtId="3" fontId="45" fillId="4" borderId="5" xfId="0" applyNumberFormat="1" applyFont="1" applyFill="1" applyBorder="1" applyAlignment="1">
      <alignment horizontal="center" vertical="center" textRotation="90"/>
    </xf>
    <xf numFmtId="3" fontId="45" fillId="4" borderId="73" xfId="0" applyNumberFormat="1" applyFont="1" applyFill="1" applyBorder="1" applyAlignment="1">
      <alignment horizontal="center" vertical="center" textRotation="90" wrapText="1"/>
    </xf>
    <xf numFmtId="3" fontId="45" fillId="4" borderId="33" xfId="0" applyNumberFormat="1" applyFont="1" applyFill="1" applyBorder="1" applyAlignment="1">
      <alignment horizontal="center" vertical="center" textRotation="90" wrapText="1"/>
    </xf>
    <xf numFmtId="1" fontId="44" fillId="0" borderId="26" xfId="0" applyNumberFormat="1" applyFont="1" applyBorder="1" applyAlignment="1">
      <alignment horizontal="center"/>
    </xf>
    <xf numFmtId="1" fontId="44" fillId="0" borderId="26" xfId="0" applyNumberFormat="1" applyFont="1" applyFill="1" applyBorder="1" applyAlignment="1">
      <alignment horizontal="center"/>
    </xf>
    <xf numFmtId="3" fontId="45" fillId="12" borderId="103" xfId="0" applyFont="1" applyFill="1" applyBorder="1" applyAlignment="1">
      <alignment horizontal="left" vertical="center"/>
    </xf>
    <xf numFmtId="3" fontId="45" fillId="12" borderId="51" xfId="0" applyFont="1" applyFill="1" applyBorder="1" applyAlignment="1">
      <alignment horizontal="left" vertical="center"/>
    </xf>
    <xf numFmtId="3" fontId="45" fillId="4" borderId="1" xfId="0" applyNumberFormat="1" applyFont="1" applyFill="1" applyBorder="1" applyAlignment="1">
      <alignment horizontal="center" vertical="center" textRotation="90"/>
    </xf>
    <xf numFmtId="3" fontId="45" fillId="4" borderId="21" xfId="0" applyNumberFormat="1" applyFont="1" applyFill="1" applyBorder="1" applyAlignment="1">
      <alignment horizontal="center" vertical="center" textRotation="90"/>
    </xf>
    <xf numFmtId="3" fontId="5" fillId="0" borderId="100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5" fillId="0" borderId="89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05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42" fillId="0" borderId="98" xfId="0" applyNumberFormat="1" applyFont="1" applyBorder="1" applyAlignment="1">
      <alignment horizontal="center"/>
    </xf>
    <xf numFmtId="3" fontId="42" fillId="0" borderId="99" xfId="0" applyNumberFormat="1" applyFont="1" applyBorder="1" applyAlignment="1">
      <alignment horizontal="center"/>
    </xf>
    <xf numFmtId="3" fontId="42" fillId="0" borderId="41" xfId="0" applyNumberFormat="1" applyFont="1" applyBorder="1" applyAlignment="1">
      <alignment horizontal="center"/>
    </xf>
    <xf numFmtId="177" fontId="48" fillId="0" borderId="0" xfId="0" applyNumberFormat="1" applyFont="1" applyBorder="1" applyAlignment="1">
      <alignment horizontal="center"/>
    </xf>
    <xf numFmtId="3" fontId="45" fillId="0" borderId="97" xfId="0" applyFont="1" applyBorder="1" applyAlignment="1">
      <alignment horizontal="center" vertical="center" textRotation="90" wrapText="1"/>
    </xf>
    <xf numFmtId="3" fontId="45" fillId="0" borderId="50" xfId="0" applyFont="1" applyBorder="1" applyAlignment="1">
      <alignment horizontal="center" vertical="center" textRotation="90" wrapText="1"/>
    </xf>
    <xf numFmtId="3" fontId="45" fillId="0" borderId="55" xfId="0" applyFont="1" applyBorder="1" applyAlignment="1">
      <alignment horizontal="center" vertical="center"/>
    </xf>
    <xf numFmtId="3" fontId="45" fillId="0" borderId="3" xfId="0" applyFont="1" applyBorder="1" applyAlignment="1">
      <alignment horizontal="center" vertical="center"/>
    </xf>
    <xf numFmtId="3" fontId="45" fillId="12" borderId="55" xfId="0" applyNumberFormat="1" applyFont="1" applyFill="1" applyBorder="1" applyAlignment="1">
      <alignment horizontal="center" vertical="center" textRotation="90"/>
    </xf>
    <xf numFmtId="3" fontId="45" fillId="4" borderId="58" xfId="0" applyNumberFormat="1" applyFont="1" applyFill="1" applyBorder="1" applyAlignment="1">
      <alignment horizontal="center" vertical="center" textRotation="90"/>
    </xf>
    <xf numFmtId="3" fontId="45" fillId="4" borderId="84" xfId="0" applyNumberFormat="1" applyFont="1" applyFill="1" applyBorder="1" applyAlignment="1">
      <alignment horizontal="center" vertical="center" textRotation="90" wrapText="1"/>
    </xf>
    <xf numFmtId="3" fontId="45" fillId="4" borderId="5" xfId="0" applyNumberFormat="1" applyFont="1" applyFill="1" applyBorder="1" applyAlignment="1">
      <alignment horizontal="center" vertical="center" textRotation="90" wrapText="1"/>
    </xf>
    <xf numFmtId="49" fontId="45" fillId="4" borderId="59" xfId="0" applyNumberFormat="1" applyFont="1" applyFill="1" applyBorder="1" applyAlignment="1">
      <alignment horizontal="center" vertical="center" textRotation="90" wrapText="1"/>
    </xf>
    <xf numFmtId="49" fontId="45" fillId="4" borderId="33" xfId="0" applyNumberFormat="1" applyFont="1" applyFill="1" applyBorder="1" applyAlignment="1">
      <alignment horizontal="center" vertical="center" textRotation="90" wrapText="1"/>
    </xf>
    <xf numFmtId="3" fontId="45" fillId="12" borderId="101" xfId="0" applyFont="1" applyFill="1" applyBorder="1" applyAlignment="1">
      <alignment horizontal="left" vertical="center"/>
    </xf>
    <xf numFmtId="3" fontId="45" fillId="12" borderId="11" xfId="0" applyFont="1" applyFill="1" applyBorder="1" applyAlignment="1">
      <alignment horizontal="left" vertical="center"/>
    </xf>
    <xf numFmtId="49" fontId="45" fillId="4" borderId="0" xfId="0" applyNumberFormat="1" applyFont="1" applyFill="1" applyBorder="1" applyAlignment="1">
      <alignment horizontal="center" vertical="center" textRotation="90"/>
    </xf>
    <xf numFmtId="3" fontId="5" fillId="12" borderId="2" xfId="0" applyNumberFormat="1" applyFont="1" applyFill="1" applyBorder="1" applyAlignment="1">
      <alignment horizontal="center" vertical="center" textRotation="90"/>
    </xf>
    <xf numFmtId="3" fontId="4" fillId="0" borderId="6" xfId="0" applyNumberFormat="1" applyFont="1" applyBorder="1" applyAlignment="1">
      <alignment textRotation="90"/>
    </xf>
    <xf numFmtId="3" fontId="5" fillId="4" borderId="15" xfId="0" applyNumberFormat="1" applyFont="1" applyFill="1" applyBorder="1" applyAlignment="1">
      <alignment horizontal="center" vertical="center" textRotation="90" wrapText="1"/>
    </xf>
    <xf numFmtId="3" fontId="5" fillId="4" borderId="21" xfId="0" applyNumberFormat="1" applyFont="1" applyFill="1" applyBorder="1" applyAlignment="1">
      <alignment horizontal="center" vertical="center" textRotation="90" wrapText="1"/>
    </xf>
    <xf numFmtId="1" fontId="26" fillId="0" borderId="6" xfId="0" applyNumberFormat="1" applyFont="1" applyBorder="1" applyAlignment="1">
      <alignment horizontal="center"/>
    </xf>
    <xf numFmtId="1" fontId="26" fillId="0" borderId="69" xfId="0" applyNumberFormat="1" applyFont="1" applyBorder="1" applyAlignment="1">
      <alignment horizontal="center"/>
    </xf>
    <xf numFmtId="3" fontId="5" fillId="4" borderId="73" xfId="0" applyNumberFormat="1" applyFont="1" applyFill="1" applyBorder="1" applyAlignment="1">
      <alignment horizontal="center" vertical="center" textRotation="90" wrapText="1"/>
    </xf>
    <xf numFmtId="3" fontId="5" fillId="4" borderId="33" xfId="0" applyNumberFormat="1" applyFont="1" applyFill="1" applyBorder="1" applyAlignment="1">
      <alignment horizontal="center" vertical="center" textRotation="90" wrapText="1"/>
    </xf>
    <xf numFmtId="1" fontId="26" fillId="0" borderId="4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" fontId="26" fillId="0" borderId="21" xfId="0" applyNumberFormat="1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" fontId="26" fillId="0" borderId="21" xfId="0" applyNumberFormat="1" applyFont="1" applyBorder="1" applyAlignment="1">
      <alignment horizontal="center"/>
    </xf>
    <xf numFmtId="3" fontId="45" fillId="0" borderId="102" xfId="0" applyNumberFormat="1" applyFont="1" applyBorder="1" applyAlignment="1">
      <alignment horizontal="left"/>
    </xf>
    <xf numFmtId="3" fontId="45" fillId="0" borderId="45" xfId="0" applyNumberFormat="1" applyFont="1" applyBorder="1" applyAlignment="1">
      <alignment horizontal="left"/>
    </xf>
    <xf numFmtId="3" fontId="5" fillId="4" borderId="1" xfId="0" applyNumberFormat="1" applyFont="1" applyFill="1" applyBorder="1" applyAlignment="1">
      <alignment horizontal="center" vertical="center" textRotation="90"/>
    </xf>
    <xf numFmtId="3" fontId="5" fillId="4" borderId="21" xfId="0" applyNumberFormat="1" applyFont="1" applyFill="1" applyBorder="1" applyAlignment="1">
      <alignment horizontal="center" vertical="center" textRotation="90"/>
    </xf>
    <xf numFmtId="1" fontId="26" fillId="0" borderId="6" xfId="0" applyNumberFormat="1" applyFont="1" applyBorder="1" applyAlignment="1">
      <alignment horizontal="center"/>
    </xf>
    <xf numFmtId="3" fontId="43" fillId="0" borderId="106" xfId="0" applyNumberFormat="1" applyFont="1" applyBorder="1" applyAlignment="1">
      <alignment horizontal="center" vertical="center" wrapText="1"/>
    </xf>
    <xf numFmtId="3" fontId="43" fillId="0" borderId="50" xfId="0" applyNumberFormat="1" applyFont="1" applyBorder="1" applyAlignment="1">
      <alignment horizontal="center" vertical="center" wrapText="1"/>
    </xf>
    <xf numFmtId="3" fontId="43" fillId="0" borderId="42" xfId="0" applyNumberFormat="1" applyFont="1" applyBorder="1" applyAlignment="1">
      <alignment horizontal="center" vertical="center" wrapText="1"/>
    </xf>
    <xf numFmtId="3" fontId="45" fillId="12" borderId="102" xfId="0" applyNumberFormat="1" applyFont="1" applyFill="1" applyBorder="1" applyAlignment="1">
      <alignment horizontal="left" vertical="center"/>
    </xf>
    <xf numFmtId="3" fontId="45" fillId="12" borderId="45" xfId="0" applyNumberFormat="1" applyFont="1" applyFill="1" applyBorder="1" applyAlignment="1">
      <alignment horizontal="left" vertical="center"/>
    </xf>
    <xf numFmtId="3" fontId="45" fillId="12" borderId="103" xfId="0" applyNumberFormat="1" applyFont="1" applyFill="1" applyBorder="1" applyAlignment="1">
      <alignment horizontal="left" vertical="center"/>
    </xf>
    <xf numFmtId="3" fontId="45" fillId="12" borderId="51" xfId="0" applyNumberFormat="1" applyFont="1" applyFill="1" applyBorder="1" applyAlignment="1">
      <alignment horizontal="left" vertical="center"/>
    </xf>
    <xf numFmtId="3" fontId="43" fillId="0" borderId="43" xfId="0" applyNumberFormat="1" applyFont="1" applyBorder="1" applyAlignment="1">
      <alignment horizontal="center" vertical="center" wrapText="1"/>
    </xf>
    <xf numFmtId="3" fontId="43" fillId="0" borderId="36" xfId="0" applyNumberFormat="1" applyFont="1" applyBorder="1" applyAlignment="1">
      <alignment horizontal="center" vertical="center" wrapText="1"/>
    </xf>
    <xf numFmtId="1" fontId="26" fillId="0" borderId="26" xfId="0" applyNumberFormat="1" applyFont="1" applyBorder="1" applyAlignment="1">
      <alignment horizontal="center"/>
    </xf>
    <xf numFmtId="1" fontId="26" fillId="0" borderId="34" xfId="0" applyNumberFormat="1" applyFont="1" applyBorder="1" applyAlignment="1">
      <alignment horizontal="center"/>
    </xf>
    <xf numFmtId="1" fontId="26" fillId="0" borderId="86" xfId="0" applyNumberFormat="1" applyFont="1" applyBorder="1" applyAlignment="1">
      <alignment horizontal="center"/>
    </xf>
    <xf numFmtId="1" fontId="26" fillId="0" borderId="81" xfId="0" applyNumberFormat="1" applyFont="1" applyBorder="1" applyAlignment="1">
      <alignment horizontal="center"/>
    </xf>
    <xf numFmtId="1" fontId="26" fillId="0" borderId="34" xfId="0" applyNumberFormat="1" applyFont="1" applyBorder="1" applyAlignment="1">
      <alignment horizontal="center"/>
    </xf>
    <xf numFmtId="1" fontId="26" fillId="0" borderId="26" xfId="0" applyNumberFormat="1" applyFont="1" applyBorder="1" applyAlignment="1">
      <alignment horizontal="center"/>
    </xf>
    <xf numFmtId="1" fontId="26" fillId="0" borderId="68" xfId="0" applyNumberFormat="1" applyFont="1" applyBorder="1" applyAlignment="1">
      <alignment horizontal="center"/>
    </xf>
    <xf numFmtId="177" fontId="41" fillId="7" borderId="107" xfId="0" applyNumberFormat="1" applyFont="1" applyFill="1" applyBorder="1" applyAlignment="1">
      <alignment horizontal="center" vertical="center" textRotation="90" wrapText="1"/>
    </xf>
    <xf numFmtId="177" fontId="41" fillId="7" borderId="108" xfId="0" applyNumberFormat="1" applyFont="1" applyFill="1" applyBorder="1" applyAlignment="1">
      <alignment horizontal="center" vertical="center" textRotation="90" wrapText="1"/>
    </xf>
    <xf numFmtId="177" fontId="52" fillId="7" borderId="0" xfId="0" applyNumberFormat="1" applyFont="1" applyFill="1" applyBorder="1" applyAlignment="1">
      <alignment horizontal="center" vertical="center" textRotation="90"/>
    </xf>
    <xf numFmtId="177" fontId="52" fillId="7" borderId="5" xfId="0" applyNumberFormat="1" applyFont="1" applyFill="1" applyBorder="1" applyAlignment="1">
      <alignment horizontal="center" vertical="center" textRotation="90"/>
    </xf>
    <xf numFmtId="177" fontId="52" fillId="7" borderId="26" xfId="0" applyNumberFormat="1" applyFont="1" applyFill="1" applyBorder="1" applyAlignment="1">
      <alignment horizontal="center" vertical="center" textRotation="90"/>
    </xf>
    <xf numFmtId="177" fontId="41" fillId="7" borderId="2" xfId="0" applyNumberFormat="1" applyFont="1" applyFill="1" applyBorder="1" applyAlignment="1">
      <alignment horizontal="center" vertical="center" textRotation="90" wrapText="1"/>
    </xf>
    <xf numFmtId="177" fontId="41" fillId="7" borderId="6" xfId="0" applyNumberFormat="1" applyFont="1" applyFill="1" applyBorder="1" applyAlignment="1">
      <alignment horizontal="center" vertical="center" textRotation="90" wrapText="1"/>
    </xf>
    <xf numFmtId="49" fontId="52" fillId="7" borderId="26" xfId="0" applyNumberFormat="1" applyFont="1" applyFill="1" applyBorder="1" applyAlignment="1">
      <alignment horizontal="center" vertical="center" textRotation="90"/>
    </xf>
    <xf numFmtId="49" fontId="52" fillId="7" borderId="2" xfId="0" applyNumberFormat="1" applyFont="1" applyFill="1" applyBorder="1" applyAlignment="1">
      <alignment horizontal="center" vertical="center" textRotation="90"/>
    </xf>
    <xf numFmtId="49" fontId="52" fillId="7" borderId="6" xfId="0" applyNumberFormat="1" applyFont="1" applyFill="1" applyBorder="1" applyAlignment="1">
      <alignment horizontal="center" vertical="center" textRotation="90"/>
    </xf>
    <xf numFmtId="3" fontId="41" fillId="7" borderId="2" xfId="0" applyFont="1" applyFill="1" applyBorder="1" applyAlignment="1">
      <alignment horizontal="center" vertical="center" textRotation="90" wrapText="1"/>
    </xf>
    <xf numFmtId="3" fontId="41" fillId="7" borderId="6" xfId="0" applyFont="1" applyFill="1" applyBorder="1" applyAlignment="1">
      <alignment horizontal="center" vertical="center" textRotation="90" wrapText="1"/>
    </xf>
    <xf numFmtId="177" fontId="41" fillId="7" borderId="79" xfId="0" applyNumberFormat="1" applyFont="1" applyFill="1" applyBorder="1" applyAlignment="1">
      <alignment horizontal="center" vertical="center" textRotation="90" wrapText="1"/>
    </xf>
    <xf numFmtId="177" fontId="41" fillId="7" borderId="69" xfId="0" applyNumberFormat="1" applyFont="1" applyFill="1" applyBorder="1" applyAlignment="1">
      <alignment horizontal="center" vertical="center" textRotation="90" wrapText="1"/>
    </xf>
    <xf numFmtId="3" fontId="5" fillId="0" borderId="54" xfId="0" applyFont="1" applyBorder="1" applyAlignment="1">
      <alignment horizontal="left" vertical="center" indent="3"/>
    </xf>
    <xf numFmtId="3" fontId="5" fillId="0" borderId="12" xfId="0" applyFont="1" applyBorder="1" applyAlignment="1">
      <alignment horizontal="left" vertical="center" indent="3"/>
    </xf>
    <xf numFmtId="3" fontId="5" fillId="0" borderId="54" xfId="0" applyFont="1" applyFill="1" applyBorder="1" applyAlignment="1">
      <alignment horizontal="left" vertical="center" indent="3"/>
    </xf>
    <xf numFmtId="3" fontId="5" fillId="0" borderId="12" xfId="0" applyFont="1" applyFill="1" applyBorder="1" applyAlignment="1">
      <alignment horizontal="left" vertical="center" indent="3"/>
    </xf>
    <xf numFmtId="3" fontId="5" fillId="0" borderId="63" xfId="0" applyFont="1" applyBorder="1" applyAlignment="1">
      <alignment horizontal="left" vertical="center" indent="3"/>
    </xf>
    <xf numFmtId="3" fontId="5" fillId="0" borderId="64" xfId="0" applyFont="1" applyBorder="1" applyAlignment="1">
      <alignment horizontal="left" vertical="center" indent="3"/>
    </xf>
    <xf numFmtId="3" fontId="5" fillId="0" borderId="42" xfId="0" applyFont="1" applyBorder="1" applyAlignment="1">
      <alignment horizontal="left" vertical="center" indent="3"/>
    </xf>
    <xf numFmtId="3" fontId="5" fillId="0" borderId="30" xfId="0" applyFont="1" applyBorder="1" applyAlignment="1">
      <alignment horizontal="left" vertical="center" indent="3"/>
    </xf>
    <xf numFmtId="177" fontId="52" fillId="7" borderId="2" xfId="0" applyNumberFormat="1" applyFont="1" applyFill="1" applyBorder="1" applyAlignment="1">
      <alignment horizontal="center" vertical="center" textRotation="90" wrapText="1"/>
    </xf>
    <xf numFmtId="177" fontId="52" fillId="7" borderId="6" xfId="0" applyNumberFormat="1" applyFont="1" applyFill="1" applyBorder="1" applyAlignment="1">
      <alignment horizontal="center" vertical="center" textRotation="90" wrapText="1"/>
    </xf>
    <xf numFmtId="172" fontId="52" fillId="7" borderId="0" xfId="0" applyNumberFormat="1" applyFont="1" applyFill="1" applyBorder="1" applyAlignment="1">
      <alignment horizontal="center" vertical="center" textRotation="90"/>
    </xf>
    <xf numFmtId="172" fontId="52" fillId="7" borderId="5" xfId="0" applyNumberFormat="1" applyFont="1" applyFill="1" applyBorder="1" applyAlignment="1">
      <alignment horizontal="center" vertical="center" textRotation="90"/>
    </xf>
    <xf numFmtId="172" fontId="52" fillId="7" borderId="26" xfId="0" applyNumberFormat="1" applyFont="1" applyFill="1" applyBorder="1" applyAlignment="1">
      <alignment horizontal="center" vertical="center" textRotation="90"/>
    </xf>
    <xf numFmtId="177" fontId="52" fillId="7" borderId="79" xfId="0" applyNumberFormat="1" applyFont="1" applyFill="1" applyBorder="1" applyAlignment="1">
      <alignment horizontal="center" vertical="center" textRotation="90" wrapText="1"/>
    </xf>
    <xf numFmtId="177" fontId="52" fillId="7" borderId="69" xfId="0" applyNumberFormat="1" applyFont="1" applyFill="1" applyBorder="1" applyAlignment="1">
      <alignment horizontal="center" vertical="center" textRotation="90" wrapText="1"/>
    </xf>
    <xf numFmtId="3" fontId="5" fillId="0" borderId="102" xfId="0" applyFont="1" applyBorder="1" applyAlignment="1">
      <alignment horizontal="left"/>
    </xf>
    <xf numFmtId="3" fontId="5" fillId="0" borderId="45" xfId="0" applyFont="1" applyBorder="1" applyAlignment="1">
      <alignment horizontal="left"/>
    </xf>
    <xf numFmtId="3" fontId="43" fillId="0" borderId="106" xfId="0" applyFont="1" applyBorder="1" applyAlignment="1">
      <alignment horizontal="center" vertical="center" wrapText="1"/>
    </xf>
    <xf numFmtId="3" fontId="43" fillId="0" borderId="50" xfId="0" applyFont="1" applyBorder="1" applyAlignment="1">
      <alignment horizontal="center" vertical="center" wrapText="1"/>
    </xf>
    <xf numFmtId="3" fontId="43" fillId="0" borderId="42" xfId="0" applyFont="1" applyBorder="1" applyAlignment="1">
      <alignment horizontal="center" vertical="center" wrapText="1"/>
    </xf>
    <xf numFmtId="3" fontId="5" fillId="7" borderId="103" xfId="0" applyFont="1" applyFill="1" applyBorder="1" applyAlignment="1">
      <alignment horizontal="left" vertical="center"/>
    </xf>
    <xf numFmtId="3" fontId="5" fillId="7" borderId="51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Daňové příjmy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*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72,27%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Přijaté dotace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*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10,72%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Splátky půjček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*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2,54%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skupina 2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1,69%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skupina 3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10,79%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skupina 4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0,04%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skupina 6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1,95%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7"/>
              <c:pt idx="0">
                <c:v>Daňové příjmy</c:v>
              </c:pt>
              <c:pt idx="1">
                <c:v>Přijaté dotace</c:v>
              </c:pt>
              <c:pt idx="2">
                <c:v>Splátky půjček z FRB, FZM, nevypl. mzdy</c:v>
              </c:pt>
              <c:pt idx="3">
                <c:v>Průmyslová a ostatní odvětví hospodářství</c:v>
              </c:pt>
              <c:pt idx="4">
                <c:v>Služby pro obyvatelstvo</c:v>
              </c:pt>
              <c:pt idx="5">
                <c:v>Sociální věci a politika zaměstnanosti</c:v>
              </c:pt>
              <c:pt idx="6">
                <c:v>Všeobecná veřejná správa a služby</c:v>
              </c:pt>
            </c:strLit>
          </c:cat>
          <c:val>
            <c:numLit>
              <c:ptCount val="7"/>
              <c:pt idx="0">
                <c:v>67.41089515991763</c:v>
              </c:pt>
              <c:pt idx="1">
                <c:v>15.48231808036517</c:v>
              </c:pt>
              <c:pt idx="2">
                <c:v>2.4192820148909626</c:v>
              </c:pt>
              <c:pt idx="3">
                <c:v>1.1667278000068724</c:v>
              </c:pt>
              <c:pt idx="4">
                <c:v>9.698784445440692</c:v>
              </c:pt>
              <c:pt idx="5">
                <c:v>0.02213586305492491</c:v>
              </c:pt>
              <c:pt idx="6">
                <c:v>3.3043968856359025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SKLADBA PŘÍJMŮ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21025"/>
          <c:y val="0.20425"/>
          <c:w val="0.559"/>
          <c:h val="0.40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Splátky půjček
1,89%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0,02%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(P§!$B$3,P§!$B$4,P§!$B$5,P§!$B$14,P§!$B$34,P§!$B$37,P§!$B$41,P§!$B$49)</c:f>
              <c:strCache/>
            </c:strRef>
          </c:cat>
          <c:val>
            <c:numRef>
              <c:f>(P§!$F$3,P§!$F$4,P§!$F$5,P§!$F$14,P§!$F$34,P§!$F$37,P§!$F$41,P§!$F$49)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308"/>
          <c:y val="0.2745"/>
          <c:w val="0.3885"/>
          <c:h val="0.3505"/>
        </c:manualLayout>
      </c:layout>
      <c:pie3DChart>
        <c:varyColors val="1"/>
        <c:ser>
          <c:idx val="0"/>
          <c:order val="0"/>
          <c:tx>
            <c:v>SKLADBA VÝDAJŮ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(V§!$B$6,V§!$B$27,V§!$B$70,V§!$B$90,V§!$B$98,V§!$B$107)</c:f>
              <c:strCache/>
            </c:strRef>
          </c:cat>
          <c:val>
            <c:numRef>
              <c:f>(V§!$F$6,V§!$F$27,V§!$F$70,V§!$F$90,V§!$F$98,V§!$F$107)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SKLADBA PŘÍJMŮ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3145"/>
          <c:y val="0.278"/>
          <c:w val="0.46425"/>
          <c:h val="0.4255"/>
        </c:manualLayout>
      </c:layout>
      <c:pie3DChart>
        <c:varyColors val="1"/>
        <c:ser>
          <c:idx val="0"/>
          <c:order val="0"/>
          <c:tx>
            <c:v>s+Ppol!$D$42SKLADBA PŘÍJMŮ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(Ppol!$B$4,Ppol!$A$20,Ppol!$A$24,Ppol!$A$34)</c:f>
              <c:strCache/>
            </c:strRef>
          </c:cat>
          <c:val>
            <c:numRef>
              <c:f>(Ppol!$D$4,Ppol!$D$20,Ppol!$D$24,Ppol!$D$34)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28275"/>
          <c:y val="0.21375"/>
          <c:w val="0.4475"/>
          <c:h val="0.444"/>
        </c:manualLayout>
      </c:layout>
      <c:pie3DChart>
        <c:varyColors val="1"/>
        <c:ser>
          <c:idx val="0"/>
          <c:order val="0"/>
          <c:tx>
            <c:v>SKLADBA BĚŽNÝCH VÝDAJŮ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(Vpol!$B$14,Vpol!$B$47,Vpol!$B$55,Vpol!$B$64,Vpol!$B$70,Vpol!$B$72,Vpol!$B$75)</c:f>
              <c:strCache/>
            </c:strRef>
          </c:cat>
          <c:val>
            <c:numRef>
              <c:f>(Vpol!$D$14,Vpol!$D$47,Vpol!$D$55,Vpol!$D$64,Vpol!$D$70,Vpol!$D$72,Vpol!$D$75)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75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8175"/>
          <c:y val="0.3135"/>
          <c:w val="0.46775"/>
          <c:h val="0.41175"/>
        </c:manualLayout>
      </c:layout>
      <c:pie3DChart>
        <c:varyColors val="1"/>
        <c:ser>
          <c:idx val="0"/>
          <c:order val="0"/>
          <c:tx>
            <c:v>SKLADBA KAPITÁLOVÝCH VÝDAJŮ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(Vpol!$B$85,Vpol!$B$95,Vpol!$B$97)</c:f>
              <c:strCache/>
            </c:strRef>
          </c:cat>
          <c:val>
            <c:numRef>
              <c:f>(Vpol!$D$85,Vpol!$D$95,Vpol!$D$97)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38100</xdr:rowOff>
    </xdr:from>
    <xdr:to>
      <xdr:col>6</xdr:col>
      <xdr:colOff>104775</xdr:colOff>
      <xdr:row>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610100" y="1114425"/>
          <a:ext cx="85725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6734175" y="10020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66675</xdr:rowOff>
    </xdr:from>
    <xdr:to>
      <xdr:col>5</xdr:col>
      <xdr:colOff>590550</xdr:colOff>
      <xdr:row>71</xdr:row>
      <xdr:rowOff>142875</xdr:rowOff>
    </xdr:to>
    <xdr:graphicFrame>
      <xdr:nvGraphicFramePr>
        <xdr:cNvPr id="2" name="Chart 4"/>
        <xdr:cNvGraphicFramePr/>
      </xdr:nvGraphicFramePr>
      <xdr:xfrm>
        <a:off x="76200" y="10248900"/>
        <a:ext cx="65627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109</xdr:row>
      <xdr:rowOff>28575</xdr:rowOff>
    </xdr:from>
    <xdr:to>
      <xdr:col>6</xdr:col>
      <xdr:colOff>590550</xdr:colOff>
      <xdr:row>124</xdr:row>
      <xdr:rowOff>152400</xdr:rowOff>
    </xdr:to>
    <xdr:graphicFrame>
      <xdr:nvGraphicFramePr>
        <xdr:cNvPr id="1" name="Chart 2"/>
        <xdr:cNvGraphicFramePr/>
      </xdr:nvGraphicFramePr>
      <xdr:xfrm>
        <a:off x="142875" y="21164550"/>
        <a:ext cx="66294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36</xdr:row>
      <xdr:rowOff>66675</xdr:rowOff>
    </xdr:from>
    <xdr:to>
      <xdr:col>4</xdr:col>
      <xdr:colOff>552450</xdr:colOff>
      <xdr:row>52</xdr:row>
      <xdr:rowOff>0</xdr:rowOff>
    </xdr:to>
    <xdr:graphicFrame>
      <xdr:nvGraphicFramePr>
        <xdr:cNvPr id="1" name="Chart 4"/>
        <xdr:cNvGraphicFramePr/>
      </xdr:nvGraphicFramePr>
      <xdr:xfrm>
        <a:off x="200025" y="6419850"/>
        <a:ext cx="69913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103</xdr:row>
      <xdr:rowOff>19050</xdr:rowOff>
    </xdr:from>
    <xdr:to>
      <xdr:col>4</xdr:col>
      <xdr:colOff>485775</xdr:colOff>
      <xdr:row>119</xdr:row>
      <xdr:rowOff>123825</xdr:rowOff>
    </xdr:to>
    <xdr:graphicFrame>
      <xdr:nvGraphicFramePr>
        <xdr:cNvPr id="1" name="Chart 3"/>
        <xdr:cNvGraphicFramePr/>
      </xdr:nvGraphicFramePr>
      <xdr:xfrm>
        <a:off x="304800" y="19392900"/>
        <a:ext cx="6877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121</xdr:row>
      <xdr:rowOff>28575</xdr:rowOff>
    </xdr:from>
    <xdr:to>
      <xdr:col>4</xdr:col>
      <xdr:colOff>561975</xdr:colOff>
      <xdr:row>138</xdr:row>
      <xdr:rowOff>66675</xdr:rowOff>
    </xdr:to>
    <xdr:graphicFrame>
      <xdr:nvGraphicFramePr>
        <xdr:cNvPr id="2" name="Chart 4"/>
        <xdr:cNvGraphicFramePr/>
      </xdr:nvGraphicFramePr>
      <xdr:xfrm>
        <a:off x="238125" y="22336125"/>
        <a:ext cx="70199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2"/>
  <sheetViews>
    <sheetView tabSelected="1" workbookViewId="0" topLeftCell="A1">
      <selection activeCell="F2" sqref="F2:F4"/>
    </sheetView>
  </sheetViews>
  <sheetFormatPr defaultColWidth="9.00390625" defaultRowHeight="12.75"/>
  <cols>
    <col min="1" max="1" width="4.125" style="10" customWidth="1"/>
    <col min="2" max="2" width="5.125" style="9" customWidth="1"/>
    <col min="3" max="3" width="4.875" style="11" customWidth="1"/>
    <col min="4" max="4" width="4.375" style="10" customWidth="1"/>
    <col min="5" max="5" width="4.25390625" style="10" customWidth="1"/>
    <col min="6" max="6" width="32.375" style="11" customWidth="1"/>
    <col min="7" max="7" width="7.875" style="8" customWidth="1"/>
    <col min="8" max="8" width="9.00390625" style="316" customWidth="1"/>
    <col min="9" max="9" width="7.875" style="311" customWidth="1"/>
    <col min="10" max="10" width="9.00390625" style="314" customWidth="1"/>
    <col min="11" max="11" width="8.125" style="8" customWidth="1"/>
    <col min="12" max="15" width="8.875" style="0" customWidth="1"/>
  </cols>
  <sheetData>
    <row r="1" spans="1:16" s="40" customFormat="1" ht="12.75">
      <c r="A1" s="1074" t="s">
        <v>392</v>
      </c>
      <c r="B1" s="1075"/>
      <c r="C1" s="1075"/>
      <c r="D1" s="1075"/>
      <c r="E1" s="1075"/>
      <c r="F1" s="1076"/>
      <c r="G1" s="1072" t="s">
        <v>471</v>
      </c>
      <c r="H1" s="1073"/>
      <c r="I1" s="1073"/>
      <c r="J1" s="1073"/>
      <c r="K1" s="1073"/>
      <c r="L1"/>
      <c r="M1"/>
      <c r="N1"/>
      <c r="O1"/>
      <c r="P1"/>
    </row>
    <row r="2" spans="1:16" s="40" customFormat="1" ht="59.25" customHeight="1">
      <c r="A2" s="1077" t="s">
        <v>394</v>
      </c>
      <c r="B2" s="1080" t="s">
        <v>337</v>
      </c>
      <c r="C2" s="1080"/>
      <c r="D2" s="1077" t="s">
        <v>395</v>
      </c>
      <c r="E2" s="1083" t="s">
        <v>396</v>
      </c>
      <c r="F2" s="1086" t="s">
        <v>338</v>
      </c>
      <c r="G2" s="112" t="s">
        <v>1443</v>
      </c>
      <c r="H2" s="50" t="s">
        <v>1524</v>
      </c>
      <c r="I2" s="41" t="s">
        <v>1525</v>
      </c>
      <c r="J2" s="42" t="s">
        <v>1526</v>
      </c>
      <c r="K2" s="43" t="s">
        <v>581</v>
      </c>
      <c r="L2"/>
      <c r="M2"/>
      <c r="N2"/>
      <c r="O2"/>
      <c r="P2"/>
    </row>
    <row r="3" spans="1:16" s="40" customFormat="1" ht="3" customHeight="1">
      <c r="A3" s="1078"/>
      <c r="B3" s="1081"/>
      <c r="C3" s="1081"/>
      <c r="D3" s="1078"/>
      <c r="E3" s="1084"/>
      <c r="F3" s="1087"/>
      <c r="G3" s="62"/>
      <c r="H3" s="51"/>
      <c r="I3" s="44"/>
      <c r="J3" s="45"/>
      <c r="K3" s="46"/>
      <c r="L3"/>
      <c r="M3"/>
      <c r="N3"/>
      <c r="O3"/>
      <c r="P3"/>
    </row>
    <row r="4" spans="1:16" s="40" customFormat="1" ht="7.5" customHeight="1">
      <c r="A4" s="1079"/>
      <c r="B4" s="1082"/>
      <c r="C4" s="1082"/>
      <c r="D4" s="1079"/>
      <c r="E4" s="1085"/>
      <c r="F4" s="1088"/>
      <c r="G4" s="63" t="s">
        <v>397</v>
      </c>
      <c r="H4" s="52" t="s">
        <v>397</v>
      </c>
      <c r="I4" s="58" t="s">
        <v>397</v>
      </c>
      <c r="J4" s="48" t="s">
        <v>397</v>
      </c>
      <c r="K4" s="49" t="s">
        <v>397</v>
      </c>
      <c r="L4"/>
      <c r="M4"/>
      <c r="N4"/>
      <c r="O4"/>
      <c r="P4"/>
    </row>
    <row r="5" spans="1:11" ht="12" customHeight="1">
      <c r="A5" s="28">
        <v>1000</v>
      </c>
      <c r="B5" s="12">
        <v>101</v>
      </c>
      <c r="C5" s="22" t="s">
        <v>795</v>
      </c>
      <c r="D5" s="28">
        <v>1332</v>
      </c>
      <c r="E5" s="29"/>
      <c r="F5" s="134" t="s">
        <v>1393</v>
      </c>
      <c r="G5" s="96">
        <v>5</v>
      </c>
      <c r="H5" s="317">
        <v>23.1</v>
      </c>
      <c r="I5" s="30">
        <v>5</v>
      </c>
      <c r="J5" s="53">
        <v>5</v>
      </c>
      <c r="K5" s="67">
        <v>20</v>
      </c>
    </row>
    <row r="6" spans="1:11" ht="12" customHeight="1">
      <c r="A6" s="28">
        <v>1001</v>
      </c>
      <c r="B6" s="12" t="s">
        <v>794</v>
      </c>
      <c r="C6" s="22" t="s">
        <v>795</v>
      </c>
      <c r="D6" s="12" t="s">
        <v>857</v>
      </c>
      <c r="E6" s="12"/>
      <c r="F6" s="2" t="s">
        <v>407</v>
      </c>
      <c r="G6" s="97">
        <v>650</v>
      </c>
      <c r="H6" s="54">
        <v>159.1</v>
      </c>
      <c r="I6" s="16">
        <v>400</v>
      </c>
      <c r="J6" s="54">
        <v>400</v>
      </c>
      <c r="K6" s="68">
        <v>250</v>
      </c>
    </row>
    <row r="7" spans="1:11" ht="12" customHeight="1">
      <c r="A7" s="28">
        <v>1002</v>
      </c>
      <c r="B7" s="12">
        <v>101</v>
      </c>
      <c r="C7" s="22" t="s">
        <v>795</v>
      </c>
      <c r="D7" s="12">
        <v>1361</v>
      </c>
      <c r="E7" s="12"/>
      <c r="F7" s="2" t="s">
        <v>858</v>
      </c>
      <c r="G7" s="97">
        <v>100</v>
      </c>
      <c r="H7" s="54">
        <v>343.8</v>
      </c>
      <c r="I7" s="16">
        <v>400</v>
      </c>
      <c r="J7" s="54">
        <v>400</v>
      </c>
      <c r="K7" s="68">
        <v>400</v>
      </c>
    </row>
    <row r="8" spans="1:11" ht="12" customHeight="1">
      <c r="A8" s="28">
        <v>1003</v>
      </c>
      <c r="B8" s="12">
        <v>101</v>
      </c>
      <c r="C8" s="22" t="s">
        <v>795</v>
      </c>
      <c r="D8" s="12">
        <v>1361</v>
      </c>
      <c r="E8" s="12"/>
      <c r="F8" s="2" t="s">
        <v>442</v>
      </c>
      <c r="G8" s="97">
        <v>90</v>
      </c>
      <c r="H8" s="54">
        <v>151.4</v>
      </c>
      <c r="I8" s="16">
        <v>150</v>
      </c>
      <c r="J8" s="54">
        <v>150</v>
      </c>
      <c r="K8" s="68">
        <v>350</v>
      </c>
    </row>
    <row r="9" spans="1:11" ht="12" customHeight="1">
      <c r="A9" s="28">
        <v>1004</v>
      </c>
      <c r="B9" s="12">
        <v>101</v>
      </c>
      <c r="C9" s="22" t="s">
        <v>795</v>
      </c>
      <c r="D9" s="12">
        <v>1361</v>
      </c>
      <c r="E9" s="12"/>
      <c r="F9" s="2" t="s">
        <v>1394</v>
      </c>
      <c r="G9" s="97">
        <v>95</v>
      </c>
      <c r="H9" s="54">
        <v>123.3</v>
      </c>
      <c r="I9" s="16">
        <v>100</v>
      </c>
      <c r="J9" s="54">
        <v>100</v>
      </c>
      <c r="K9" s="68">
        <v>60</v>
      </c>
    </row>
    <row r="10" spans="1:12" ht="12" customHeight="1">
      <c r="A10" s="28">
        <v>1005</v>
      </c>
      <c r="B10" s="12" t="s">
        <v>859</v>
      </c>
      <c r="C10" s="22" t="s">
        <v>860</v>
      </c>
      <c r="D10" s="12" t="s">
        <v>861</v>
      </c>
      <c r="E10" s="12"/>
      <c r="F10" s="2" t="s">
        <v>854</v>
      </c>
      <c r="G10" s="97">
        <v>191843</v>
      </c>
      <c r="H10" s="54">
        <v>193483.9</v>
      </c>
      <c r="I10" s="16">
        <v>208538</v>
      </c>
      <c r="J10" s="54">
        <v>208538</v>
      </c>
      <c r="K10" s="68">
        <v>202472</v>
      </c>
      <c r="L10" s="140"/>
    </row>
    <row r="11" spans="1:11" ht="12" customHeight="1">
      <c r="A11" s="28">
        <v>1006</v>
      </c>
      <c r="B11" s="12" t="s">
        <v>859</v>
      </c>
      <c r="C11" s="22" t="s">
        <v>860</v>
      </c>
      <c r="D11" s="12" t="s">
        <v>862</v>
      </c>
      <c r="E11" s="12"/>
      <c r="F11" s="2" t="s">
        <v>214</v>
      </c>
      <c r="G11" s="97">
        <v>98897</v>
      </c>
      <c r="H11" s="54">
        <v>118831.9</v>
      </c>
      <c r="I11" s="16">
        <v>109559</v>
      </c>
      <c r="J11" s="54">
        <v>109559</v>
      </c>
      <c r="K11" s="68">
        <v>111753</v>
      </c>
    </row>
    <row r="12" spans="1:11" ht="12" customHeight="1">
      <c r="A12" s="28">
        <v>1007</v>
      </c>
      <c r="B12" s="12" t="s">
        <v>859</v>
      </c>
      <c r="C12" s="22" t="s">
        <v>860</v>
      </c>
      <c r="D12" s="12">
        <v>1113</v>
      </c>
      <c r="E12" s="12"/>
      <c r="F12" s="2" t="s">
        <v>215</v>
      </c>
      <c r="G12" s="97">
        <v>9666</v>
      </c>
      <c r="H12" s="54">
        <v>12439.2</v>
      </c>
      <c r="I12" s="16">
        <v>12779</v>
      </c>
      <c r="J12" s="54">
        <v>12779</v>
      </c>
      <c r="K12" s="68">
        <v>10308</v>
      </c>
    </row>
    <row r="13" spans="1:12" ht="12" customHeight="1">
      <c r="A13" s="28">
        <v>1008</v>
      </c>
      <c r="B13" s="12" t="s">
        <v>859</v>
      </c>
      <c r="C13" s="22" t="s">
        <v>860</v>
      </c>
      <c r="D13" s="12" t="s">
        <v>863</v>
      </c>
      <c r="E13" s="12"/>
      <c r="F13" s="2" t="s">
        <v>864</v>
      </c>
      <c r="G13" s="97">
        <v>183663</v>
      </c>
      <c r="H13" s="54">
        <v>195259.9</v>
      </c>
      <c r="I13" s="16">
        <v>190092</v>
      </c>
      <c r="J13" s="54">
        <v>190092</v>
      </c>
      <c r="K13" s="68">
        <v>205787</v>
      </c>
      <c r="L13" s="140"/>
    </row>
    <row r="14" spans="1:11" ht="12" customHeight="1">
      <c r="A14" s="28">
        <v>1133</v>
      </c>
      <c r="B14" s="12">
        <v>102</v>
      </c>
      <c r="C14" s="22" t="s">
        <v>860</v>
      </c>
      <c r="D14" s="12">
        <v>1122</v>
      </c>
      <c r="E14" s="12"/>
      <c r="F14" s="2" t="s">
        <v>1587</v>
      </c>
      <c r="G14" s="97">
        <v>0</v>
      </c>
      <c r="H14" s="54">
        <v>54418.8</v>
      </c>
      <c r="I14" s="16">
        <v>0</v>
      </c>
      <c r="J14" s="54">
        <v>0</v>
      </c>
      <c r="K14" s="68">
        <v>0</v>
      </c>
    </row>
    <row r="15" spans="1:11" ht="12" customHeight="1">
      <c r="A15" s="28">
        <v>1108</v>
      </c>
      <c r="B15" s="12">
        <v>102</v>
      </c>
      <c r="C15" s="22" t="s">
        <v>860</v>
      </c>
      <c r="D15" s="12">
        <v>1129</v>
      </c>
      <c r="E15" s="12"/>
      <c r="F15" s="2" t="s">
        <v>1378</v>
      </c>
      <c r="G15" s="97">
        <v>0</v>
      </c>
      <c r="H15" s="54">
        <v>669.7</v>
      </c>
      <c r="I15" s="16">
        <v>0</v>
      </c>
      <c r="J15" s="54">
        <v>0</v>
      </c>
      <c r="K15" s="68">
        <v>0</v>
      </c>
    </row>
    <row r="16" spans="1:12" ht="12" customHeight="1">
      <c r="A16" s="12">
        <v>1009</v>
      </c>
      <c r="B16" s="12" t="s">
        <v>859</v>
      </c>
      <c r="C16" s="22" t="s">
        <v>860</v>
      </c>
      <c r="D16" s="12">
        <v>1211</v>
      </c>
      <c r="E16" s="12"/>
      <c r="F16" s="2" t="s">
        <v>335</v>
      </c>
      <c r="G16" s="97">
        <v>289994</v>
      </c>
      <c r="H16" s="54">
        <v>287694.5</v>
      </c>
      <c r="I16" s="16">
        <v>316093</v>
      </c>
      <c r="J16" s="54">
        <v>316093</v>
      </c>
      <c r="K16" s="68">
        <v>364019</v>
      </c>
      <c r="L16" s="140"/>
    </row>
    <row r="17" spans="1:11" ht="12" customHeight="1">
      <c r="A17" s="12">
        <v>1011</v>
      </c>
      <c r="B17" s="12">
        <v>102</v>
      </c>
      <c r="C17" s="22" t="s">
        <v>860</v>
      </c>
      <c r="D17" s="12">
        <v>1334</v>
      </c>
      <c r="E17" s="12"/>
      <c r="F17" s="2" t="s">
        <v>426</v>
      </c>
      <c r="G17" s="97">
        <v>150</v>
      </c>
      <c r="H17" s="54">
        <v>33.2</v>
      </c>
      <c r="I17" s="16">
        <v>30</v>
      </c>
      <c r="J17" s="54">
        <v>30</v>
      </c>
      <c r="K17" s="68">
        <v>5</v>
      </c>
    </row>
    <row r="18" spans="1:11" ht="12" customHeight="1">
      <c r="A18" s="12">
        <v>1012</v>
      </c>
      <c r="B18" s="12">
        <v>102</v>
      </c>
      <c r="C18" s="22" t="s">
        <v>860</v>
      </c>
      <c r="D18" s="12">
        <v>1337</v>
      </c>
      <c r="E18" s="12"/>
      <c r="F18" s="2" t="s">
        <v>658</v>
      </c>
      <c r="G18" s="97">
        <v>40300</v>
      </c>
      <c r="H18" s="54">
        <v>39492.4</v>
      </c>
      <c r="I18" s="16">
        <v>43500</v>
      </c>
      <c r="J18" s="54">
        <v>43500</v>
      </c>
      <c r="K18" s="68">
        <v>45000</v>
      </c>
    </row>
    <row r="19" spans="1:12" ht="12" customHeight="1">
      <c r="A19" s="12">
        <v>1013</v>
      </c>
      <c r="B19" s="12" t="s">
        <v>859</v>
      </c>
      <c r="C19" s="22" t="s">
        <v>860</v>
      </c>
      <c r="D19" s="12" t="s">
        <v>865</v>
      </c>
      <c r="E19" s="12"/>
      <c r="F19" s="2" t="s">
        <v>866</v>
      </c>
      <c r="G19" s="97">
        <v>3100</v>
      </c>
      <c r="H19" s="54">
        <v>3400.9</v>
      </c>
      <c r="I19" s="16">
        <v>3220</v>
      </c>
      <c r="J19" s="54">
        <v>3220</v>
      </c>
      <c r="K19" s="68">
        <v>3300</v>
      </c>
      <c r="L19" s="140"/>
    </row>
    <row r="20" spans="1:12" ht="12" customHeight="1">
      <c r="A20" s="12">
        <v>1014</v>
      </c>
      <c r="B20" s="12" t="s">
        <v>859</v>
      </c>
      <c r="C20" s="22" t="s">
        <v>860</v>
      </c>
      <c r="D20" s="12" t="s">
        <v>867</v>
      </c>
      <c r="E20" s="12"/>
      <c r="F20" s="2" t="s">
        <v>427</v>
      </c>
      <c r="G20" s="97">
        <v>1200</v>
      </c>
      <c r="H20" s="54">
        <v>1128.9</v>
      </c>
      <c r="I20" s="16">
        <v>1000</v>
      </c>
      <c r="J20" s="54">
        <v>1000</v>
      </c>
      <c r="K20" s="68">
        <v>1000</v>
      </c>
      <c r="L20" s="140"/>
    </row>
    <row r="21" spans="1:11" ht="12" customHeight="1">
      <c r="A21" s="12">
        <v>1015</v>
      </c>
      <c r="B21" s="12" t="s">
        <v>859</v>
      </c>
      <c r="C21" s="22" t="s">
        <v>860</v>
      </c>
      <c r="D21" s="12" t="s">
        <v>868</v>
      </c>
      <c r="E21" s="12"/>
      <c r="F21" s="2" t="s">
        <v>659</v>
      </c>
      <c r="G21" s="97">
        <v>150</v>
      </c>
      <c r="H21" s="54">
        <v>73.4</v>
      </c>
      <c r="I21" s="16">
        <v>100</v>
      </c>
      <c r="J21" s="54">
        <v>100</v>
      </c>
      <c r="K21" s="68">
        <v>50</v>
      </c>
    </row>
    <row r="22" spans="1:11" ht="12" customHeight="1">
      <c r="A22" s="12">
        <v>1016</v>
      </c>
      <c r="B22" s="12" t="s">
        <v>859</v>
      </c>
      <c r="C22" s="22" t="s">
        <v>860</v>
      </c>
      <c r="D22" s="12" t="s">
        <v>869</v>
      </c>
      <c r="E22" s="12"/>
      <c r="F22" s="2" t="s">
        <v>870</v>
      </c>
      <c r="G22" s="97">
        <v>1000</v>
      </c>
      <c r="H22" s="54">
        <v>1034.5</v>
      </c>
      <c r="I22" s="16">
        <v>1000</v>
      </c>
      <c r="J22" s="54">
        <v>1000</v>
      </c>
      <c r="K22" s="68">
        <v>1100</v>
      </c>
    </row>
    <row r="23" spans="1:11" ht="12" customHeight="1">
      <c r="A23" s="12">
        <v>1017</v>
      </c>
      <c r="B23" s="12" t="s">
        <v>859</v>
      </c>
      <c r="C23" s="22" t="s">
        <v>860</v>
      </c>
      <c r="D23" s="12" t="s">
        <v>871</v>
      </c>
      <c r="E23" s="12"/>
      <c r="F23" s="2" t="s">
        <v>408</v>
      </c>
      <c r="G23" s="97">
        <v>620</v>
      </c>
      <c r="H23" s="54">
        <v>768.5</v>
      </c>
      <c r="I23" s="16">
        <v>800</v>
      </c>
      <c r="J23" s="54">
        <v>800</v>
      </c>
      <c r="K23" s="68">
        <v>800</v>
      </c>
    </row>
    <row r="24" spans="1:12" ht="12" customHeight="1">
      <c r="A24" s="12">
        <v>1018</v>
      </c>
      <c r="B24" s="12">
        <v>102</v>
      </c>
      <c r="C24" s="22" t="s">
        <v>860</v>
      </c>
      <c r="D24" s="12">
        <v>1347</v>
      </c>
      <c r="E24" s="12"/>
      <c r="F24" s="2" t="s">
        <v>872</v>
      </c>
      <c r="G24" s="97">
        <v>8500</v>
      </c>
      <c r="H24" s="54">
        <v>11427</v>
      </c>
      <c r="I24" s="16">
        <v>10000</v>
      </c>
      <c r="J24" s="54">
        <v>10000</v>
      </c>
      <c r="K24" s="68">
        <v>12000</v>
      </c>
      <c r="L24" s="140"/>
    </row>
    <row r="25" spans="1:11" ht="12" customHeight="1">
      <c r="A25" s="12">
        <v>1019</v>
      </c>
      <c r="B25" s="12">
        <v>102</v>
      </c>
      <c r="C25" s="22" t="s">
        <v>860</v>
      </c>
      <c r="D25" s="12">
        <v>1351</v>
      </c>
      <c r="E25" s="12"/>
      <c r="F25" s="2" t="s">
        <v>409</v>
      </c>
      <c r="G25" s="97">
        <v>3730</v>
      </c>
      <c r="H25" s="54">
        <v>4128.6</v>
      </c>
      <c r="I25" s="16">
        <v>4130</v>
      </c>
      <c r="J25" s="54">
        <v>4130</v>
      </c>
      <c r="K25" s="68">
        <v>4730</v>
      </c>
    </row>
    <row r="26" spans="1:12" ht="12" customHeight="1">
      <c r="A26" s="12">
        <v>1010</v>
      </c>
      <c r="B26" s="12" t="s">
        <v>859</v>
      </c>
      <c r="C26" s="22" t="s">
        <v>860</v>
      </c>
      <c r="D26" s="12">
        <v>1361</v>
      </c>
      <c r="E26" s="12"/>
      <c r="F26" s="2" t="s">
        <v>858</v>
      </c>
      <c r="G26" s="97">
        <v>7200</v>
      </c>
      <c r="H26" s="54">
        <v>9681.2</v>
      </c>
      <c r="I26" s="16">
        <v>7500</v>
      </c>
      <c r="J26" s="54">
        <v>7500</v>
      </c>
      <c r="K26" s="68">
        <v>8000</v>
      </c>
      <c r="L26" s="140"/>
    </row>
    <row r="27" spans="1:12" ht="12" customHeight="1">
      <c r="A27" s="12">
        <v>1020</v>
      </c>
      <c r="B27" s="12" t="s">
        <v>859</v>
      </c>
      <c r="C27" s="22" t="s">
        <v>860</v>
      </c>
      <c r="D27" s="12" t="s">
        <v>873</v>
      </c>
      <c r="E27" s="12"/>
      <c r="F27" s="2" t="s">
        <v>874</v>
      </c>
      <c r="G27" s="97">
        <v>32100</v>
      </c>
      <c r="H27" s="54">
        <v>35008.9</v>
      </c>
      <c r="I27" s="16">
        <v>34000</v>
      </c>
      <c r="J27" s="54">
        <v>34000</v>
      </c>
      <c r="K27" s="68">
        <v>35000</v>
      </c>
      <c r="L27" s="140"/>
    </row>
    <row r="28" spans="1:11" ht="12" customHeight="1">
      <c r="A28" s="12">
        <v>1021</v>
      </c>
      <c r="B28" s="12">
        <v>103</v>
      </c>
      <c r="C28" s="22" t="s">
        <v>1010</v>
      </c>
      <c r="D28" s="12">
        <v>1361</v>
      </c>
      <c r="E28" s="12"/>
      <c r="F28" s="2" t="s">
        <v>858</v>
      </c>
      <c r="G28" s="97">
        <v>11000</v>
      </c>
      <c r="H28" s="54">
        <v>11782.6</v>
      </c>
      <c r="I28" s="16">
        <v>14923</v>
      </c>
      <c r="J28" s="54">
        <v>14923</v>
      </c>
      <c r="K28" s="68">
        <v>18000</v>
      </c>
    </row>
    <row r="29" spans="1:11" ht="12" customHeight="1">
      <c r="A29" s="12">
        <v>1022</v>
      </c>
      <c r="B29" s="12">
        <v>106</v>
      </c>
      <c r="C29" s="22" t="s">
        <v>899</v>
      </c>
      <c r="D29" s="12">
        <v>1361</v>
      </c>
      <c r="E29" s="12"/>
      <c r="F29" s="2" t="s">
        <v>858</v>
      </c>
      <c r="G29" s="97">
        <v>23</v>
      </c>
      <c r="H29" s="54">
        <v>32.4</v>
      </c>
      <c r="I29" s="16">
        <v>20</v>
      </c>
      <c r="J29" s="54">
        <v>20</v>
      </c>
      <c r="K29" s="68">
        <v>28</v>
      </c>
    </row>
    <row r="30" spans="1:25" s="13" customFormat="1" ht="12.75">
      <c r="A30" s="12">
        <v>1023</v>
      </c>
      <c r="B30" s="12">
        <v>109</v>
      </c>
      <c r="C30" s="22" t="s">
        <v>1011</v>
      </c>
      <c r="D30" s="12">
        <v>1361</v>
      </c>
      <c r="E30" s="12"/>
      <c r="F30" s="2" t="s">
        <v>858</v>
      </c>
      <c r="G30" s="97">
        <v>3700</v>
      </c>
      <c r="H30" s="54">
        <v>6172.2</v>
      </c>
      <c r="I30" s="16">
        <v>7050</v>
      </c>
      <c r="J30" s="54">
        <v>7050</v>
      </c>
      <c r="K30" s="68">
        <v>7000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11" ht="12" customHeight="1">
      <c r="A31" s="12">
        <v>1024</v>
      </c>
      <c r="B31" s="12">
        <v>110</v>
      </c>
      <c r="C31" s="22" t="s">
        <v>875</v>
      </c>
      <c r="D31" s="12">
        <v>1361</v>
      </c>
      <c r="E31" s="12"/>
      <c r="F31" s="2" t="s">
        <v>858</v>
      </c>
      <c r="G31" s="97">
        <v>20</v>
      </c>
      <c r="H31" s="54">
        <v>22.4</v>
      </c>
      <c r="I31" s="16">
        <v>20</v>
      </c>
      <c r="J31" s="54">
        <v>20</v>
      </c>
      <c r="K31" s="68">
        <v>50</v>
      </c>
    </row>
    <row r="32" spans="1:11" ht="12" customHeight="1">
      <c r="A32" s="12">
        <v>1025</v>
      </c>
      <c r="B32" s="12" t="s">
        <v>876</v>
      </c>
      <c r="C32" s="22" t="s">
        <v>1015</v>
      </c>
      <c r="D32" s="12">
        <v>1361</v>
      </c>
      <c r="E32" s="12"/>
      <c r="F32" s="2" t="s">
        <v>858</v>
      </c>
      <c r="G32" s="97">
        <v>2000</v>
      </c>
      <c r="H32" s="54">
        <v>2011.5</v>
      </c>
      <c r="I32" s="16">
        <v>2000</v>
      </c>
      <c r="J32" s="54">
        <v>2000</v>
      </c>
      <c r="K32" s="68">
        <v>1800</v>
      </c>
    </row>
    <row r="33" spans="1:11" ht="12" customHeight="1">
      <c r="A33" s="12">
        <v>1026</v>
      </c>
      <c r="B33" s="12" t="s">
        <v>877</v>
      </c>
      <c r="C33" s="22" t="s">
        <v>878</v>
      </c>
      <c r="D33" s="12">
        <v>1361</v>
      </c>
      <c r="E33" s="12"/>
      <c r="F33" s="2" t="s">
        <v>858</v>
      </c>
      <c r="G33" s="97">
        <v>4500</v>
      </c>
      <c r="H33" s="54">
        <v>5182.3</v>
      </c>
      <c r="I33" s="16">
        <v>4300</v>
      </c>
      <c r="J33" s="54">
        <v>4300</v>
      </c>
      <c r="K33" s="68">
        <v>4100</v>
      </c>
    </row>
    <row r="34" spans="1:11" ht="12" customHeight="1">
      <c r="A34" s="12">
        <v>1132</v>
      </c>
      <c r="B34" s="12">
        <v>121</v>
      </c>
      <c r="C34" s="22" t="s">
        <v>696</v>
      </c>
      <c r="D34" s="12">
        <v>1361</v>
      </c>
      <c r="E34" s="12"/>
      <c r="F34" s="2" t="s">
        <v>858</v>
      </c>
      <c r="G34" s="97">
        <v>0</v>
      </c>
      <c r="H34" s="137">
        <v>7</v>
      </c>
      <c r="I34" s="136">
        <v>0</v>
      </c>
      <c r="J34" s="137">
        <v>0</v>
      </c>
      <c r="K34" s="133">
        <v>0</v>
      </c>
    </row>
    <row r="35" spans="1:11" ht="12" customHeight="1" thickBot="1">
      <c r="A35" s="1068" t="s">
        <v>879</v>
      </c>
      <c r="B35" s="1068"/>
      <c r="C35" s="1068"/>
      <c r="D35" s="1068"/>
      <c r="E35" s="1068"/>
      <c r="F35" s="1068"/>
      <c r="G35" s="124">
        <f>SUM(G5:G33)</f>
        <v>894296</v>
      </c>
      <c r="H35" s="57">
        <f>SUM(H5:H34)</f>
        <v>994986.5</v>
      </c>
      <c r="I35" s="354">
        <f>SUM(I5:I34)</f>
        <v>971709</v>
      </c>
      <c r="J35" s="57">
        <f>SUM(J5:J34)</f>
        <v>971709</v>
      </c>
      <c r="K35" s="129">
        <f>SUM(K5:K34)</f>
        <v>1037382</v>
      </c>
    </row>
    <row r="36" spans="1:12" ht="12" customHeight="1">
      <c r="A36" s="12">
        <v>1140</v>
      </c>
      <c r="B36" s="12">
        <v>100</v>
      </c>
      <c r="C36" s="22" t="s">
        <v>882</v>
      </c>
      <c r="D36" s="12" t="s">
        <v>888</v>
      </c>
      <c r="E36" s="12">
        <v>5311</v>
      </c>
      <c r="F36" s="2" t="s">
        <v>1549</v>
      </c>
      <c r="G36" s="97">
        <v>0</v>
      </c>
      <c r="H36" s="56">
        <v>0</v>
      </c>
      <c r="I36" s="16">
        <v>3540</v>
      </c>
      <c r="J36" s="54">
        <v>3540</v>
      </c>
      <c r="K36" s="68">
        <v>3540</v>
      </c>
      <c r="L36" s="22"/>
    </row>
    <row r="37" spans="1:12" ht="12" customHeight="1">
      <c r="A37" s="12">
        <v>1027</v>
      </c>
      <c r="B37" s="12" t="s">
        <v>880</v>
      </c>
      <c r="C37" s="22" t="s">
        <v>882</v>
      </c>
      <c r="D37" s="12" t="s">
        <v>883</v>
      </c>
      <c r="E37" s="12">
        <v>5311</v>
      </c>
      <c r="F37" s="2" t="s">
        <v>1550</v>
      </c>
      <c r="G37" s="97">
        <v>3000</v>
      </c>
      <c r="H37" s="56">
        <v>2708.8</v>
      </c>
      <c r="I37" s="16">
        <v>2400</v>
      </c>
      <c r="J37" s="54">
        <v>2400</v>
      </c>
      <c r="K37" s="68">
        <v>2600</v>
      </c>
      <c r="L37" s="22"/>
    </row>
    <row r="38" spans="1:12" ht="12" customHeight="1">
      <c r="A38" s="12">
        <v>1143</v>
      </c>
      <c r="B38" s="12">
        <v>100</v>
      </c>
      <c r="C38" s="22" t="s">
        <v>882</v>
      </c>
      <c r="D38" s="12">
        <v>2210</v>
      </c>
      <c r="E38" s="12">
        <v>5311</v>
      </c>
      <c r="F38" s="2" t="s">
        <v>1551</v>
      </c>
      <c r="G38" s="97">
        <v>0</v>
      </c>
      <c r="H38" s="56">
        <v>0</v>
      </c>
      <c r="I38" s="16">
        <v>600</v>
      </c>
      <c r="J38" s="54">
        <v>600</v>
      </c>
      <c r="K38" s="68">
        <v>700</v>
      </c>
      <c r="L38" s="22"/>
    </row>
    <row r="39" spans="1:11" ht="12" customHeight="1">
      <c r="A39" s="12">
        <v>1028</v>
      </c>
      <c r="B39" s="12">
        <v>100</v>
      </c>
      <c r="C39" s="22" t="s">
        <v>882</v>
      </c>
      <c r="D39" s="12">
        <v>2310</v>
      </c>
      <c r="E39" s="12">
        <v>5311</v>
      </c>
      <c r="F39" s="2" t="s">
        <v>410</v>
      </c>
      <c r="G39" s="97">
        <v>25</v>
      </c>
      <c r="H39" s="56">
        <v>0</v>
      </c>
      <c r="I39" s="16">
        <v>40</v>
      </c>
      <c r="J39" s="54">
        <v>40</v>
      </c>
      <c r="K39" s="68">
        <v>0</v>
      </c>
    </row>
    <row r="40" spans="1:12" ht="12" customHeight="1">
      <c r="A40" s="12">
        <v>1121</v>
      </c>
      <c r="B40" s="12">
        <v>100</v>
      </c>
      <c r="C40" s="22" t="s">
        <v>882</v>
      </c>
      <c r="D40" s="12">
        <v>2324</v>
      </c>
      <c r="E40" s="12">
        <v>5311</v>
      </c>
      <c r="F40" s="2" t="s">
        <v>706</v>
      </c>
      <c r="G40" s="97">
        <v>0</v>
      </c>
      <c r="H40" s="56">
        <v>19.6</v>
      </c>
      <c r="I40" s="16">
        <v>0</v>
      </c>
      <c r="J40" s="54">
        <v>0</v>
      </c>
      <c r="K40" s="68">
        <v>0</v>
      </c>
      <c r="L40" s="22"/>
    </row>
    <row r="41" spans="1:12" ht="12" customHeight="1">
      <c r="A41" s="12">
        <v>1029</v>
      </c>
      <c r="B41" s="12" t="s">
        <v>794</v>
      </c>
      <c r="C41" s="22" t="s">
        <v>795</v>
      </c>
      <c r="D41" s="12" t="s">
        <v>883</v>
      </c>
      <c r="E41" s="12">
        <v>3769</v>
      </c>
      <c r="F41" s="2" t="s">
        <v>884</v>
      </c>
      <c r="G41" s="97">
        <v>400</v>
      </c>
      <c r="H41" s="56">
        <v>588</v>
      </c>
      <c r="I41" s="16">
        <v>500</v>
      </c>
      <c r="J41" s="54">
        <v>500</v>
      </c>
      <c r="K41" s="68">
        <v>250</v>
      </c>
      <c r="L41" s="22"/>
    </row>
    <row r="42" spans="1:12" ht="12" customHeight="1">
      <c r="A42" s="12">
        <v>1153</v>
      </c>
      <c r="B42" s="12">
        <v>101</v>
      </c>
      <c r="C42" s="22" t="s">
        <v>795</v>
      </c>
      <c r="D42" s="12">
        <v>2329</v>
      </c>
      <c r="E42" s="12">
        <v>3792</v>
      </c>
      <c r="F42" s="2" t="s">
        <v>1093</v>
      </c>
      <c r="G42" s="97">
        <v>0</v>
      </c>
      <c r="H42" s="56">
        <v>0</v>
      </c>
      <c r="I42" s="16">
        <v>0</v>
      </c>
      <c r="J42" s="54">
        <v>95</v>
      </c>
      <c r="K42" s="68">
        <v>0</v>
      </c>
      <c r="L42" s="22"/>
    </row>
    <row r="43" spans="1:12" ht="12" customHeight="1">
      <c r="A43" s="12">
        <v>1128</v>
      </c>
      <c r="B43" s="12">
        <v>102</v>
      </c>
      <c r="C43" s="22" t="s">
        <v>860</v>
      </c>
      <c r="D43" s="12">
        <v>2122</v>
      </c>
      <c r="E43" s="12">
        <v>3113</v>
      </c>
      <c r="F43" s="2" t="s">
        <v>1596</v>
      </c>
      <c r="G43" s="97">
        <v>0</v>
      </c>
      <c r="H43" s="56">
        <v>1185</v>
      </c>
      <c r="I43" s="16">
        <v>0</v>
      </c>
      <c r="J43" s="54">
        <v>0</v>
      </c>
      <c r="K43" s="68">
        <v>0</v>
      </c>
      <c r="L43" s="22"/>
    </row>
    <row r="44" spans="1:12" ht="12" customHeight="1">
      <c r="A44" s="12">
        <v>1030</v>
      </c>
      <c r="B44" s="12" t="s">
        <v>859</v>
      </c>
      <c r="C44" s="22" t="s">
        <v>860</v>
      </c>
      <c r="D44" s="12" t="s">
        <v>885</v>
      </c>
      <c r="E44" s="12" t="s">
        <v>886</v>
      </c>
      <c r="F44" s="2" t="s">
        <v>887</v>
      </c>
      <c r="G44" s="97">
        <v>1000</v>
      </c>
      <c r="H44" s="56">
        <v>5347</v>
      </c>
      <c r="I44" s="16">
        <v>3000</v>
      </c>
      <c r="J44" s="54">
        <v>4156</v>
      </c>
      <c r="K44" s="68">
        <v>5700</v>
      </c>
      <c r="L44" s="22"/>
    </row>
    <row r="45" spans="1:12" ht="12" customHeight="1">
      <c r="A45" s="12">
        <v>1120</v>
      </c>
      <c r="B45" s="12">
        <v>102</v>
      </c>
      <c r="C45" s="22" t="s">
        <v>860</v>
      </c>
      <c r="D45" s="12">
        <v>2141</v>
      </c>
      <c r="E45" s="12">
        <v>6310</v>
      </c>
      <c r="F45" s="2" t="s">
        <v>1382</v>
      </c>
      <c r="G45" s="97">
        <v>0</v>
      </c>
      <c r="H45" s="56">
        <v>44.7</v>
      </c>
      <c r="I45" s="16">
        <v>5</v>
      </c>
      <c r="J45" s="54">
        <v>5</v>
      </c>
      <c r="K45" s="68">
        <v>5</v>
      </c>
      <c r="L45" s="22"/>
    </row>
    <row r="46" spans="1:12" ht="12" customHeight="1">
      <c r="A46" s="12">
        <v>1119</v>
      </c>
      <c r="B46" s="12">
        <v>102</v>
      </c>
      <c r="C46" s="22" t="s">
        <v>860</v>
      </c>
      <c r="D46" s="12">
        <v>2142</v>
      </c>
      <c r="E46" s="12">
        <v>6171</v>
      </c>
      <c r="F46" s="2" t="s">
        <v>1381</v>
      </c>
      <c r="G46" s="97">
        <v>0</v>
      </c>
      <c r="H46" s="56">
        <v>3591.1</v>
      </c>
      <c r="I46" s="16">
        <v>300</v>
      </c>
      <c r="J46" s="54">
        <v>2300</v>
      </c>
      <c r="K46" s="68">
        <v>300</v>
      </c>
      <c r="L46" s="22"/>
    </row>
    <row r="47" spans="1:12" ht="12" customHeight="1">
      <c r="A47" s="12">
        <v>1031</v>
      </c>
      <c r="B47" s="12">
        <v>102</v>
      </c>
      <c r="C47" s="22" t="s">
        <v>860</v>
      </c>
      <c r="D47" s="12">
        <v>2142</v>
      </c>
      <c r="E47" s="12">
        <v>6310</v>
      </c>
      <c r="F47" s="2" t="s">
        <v>1396</v>
      </c>
      <c r="G47" s="97">
        <v>37745</v>
      </c>
      <c r="H47" s="56">
        <v>37745.2</v>
      </c>
      <c r="I47" s="16">
        <v>37745</v>
      </c>
      <c r="J47" s="54">
        <v>37745</v>
      </c>
      <c r="K47" s="68">
        <v>37745</v>
      </c>
      <c r="L47" s="22"/>
    </row>
    <row r="48" spans="1:12" ht="12" customHeight="1">
      <c r="A48" s="12">
        <v>1032</v>
      </c>
      <c r="B48" s="12">
        <v>102</v>
      </c>
      <c r="C48" s="22" t="s">
        <v>716</v>
      </c>
      <c r="D48" s="12">
        <v>2210</v>
      </c>
      <c r="E48" s="12">
        <v>3639</v>
      </c>
      <c r="F48" s="2" t="s">
        <v>884</v>
      </c>
      <c r="G48" s="97">
        <v>120</v>
      </c>
      <c r="H48" s="56">
        <v>209.5</v>
      </c>
      <c r="I48" s="16">
        <v>200</v>
      </c>
      <c r="J48" s="54">
        <v>200</v>
      </c>
      <c r="K48" s="68">
        <v>210</v>
      </c>
      <c r="L48" s="22"/>
    </row>
    <row r="49" spans="1:12" ht="12" customHeight="1">
      <c r="A49" s="12">
        <v>1135</v>
      </c>
      <c r="B49" s="12">
        <v>102</v>
      </c>
      <c r="C49" s="22" t="s">
        <v>860</v>
      </c>
      <c r="D49" s="12">
        <v>2223</v>
      </c>
      <c r="E49" s="12">
        <v>6402</v>
      </c>
      <c r="F49" s="2" t="s">
        <v>1597</v>
      </c>
      <c r="G49" s="97">
        <v>0</v>
      </c>
      <c r="H49" s="56">
        <v>235.4</v>
      </c>
      <c r="I49" s="16">
        <v>0</v>
      </c>
      <c r="J49" s="54">
        <v>3532.2</v>
      </c>
      <c r="K49" s="68">
        <v>0</v>
      </c>
      <c r="L49" s="22"/>
    </row>
    <row r="50" spans="1:12" ht="12" customHeight="1">
      <c r="A50" s="12">
        <v>1095</v>
      </c>
      <c r="B50" s="12">
        <v>102</v>
      </c>
      <c r="C50" s="22" t="s">
        <v>860</v>
      </c>
      <c r="D50" s="12">
        <v>2229</v>
      </c>
      <c r="E50" s="12">
        <v>6402</v>
      </c>
      <c r="F50" s="2" t="s">
        <v>1598</v>
      </c>
      <c r="G50" s="97">
        <v>0</v>
      </c>
      <c r="H50" s="56">
        <v>5037.6</v>
      </c>
      <c r="I50" s="16">
        <v>0</v>
      </c>
      <c r="J50" s="54">
        <v>9032.6</v>
      </c>
      <c r="K50" s="68">
        <v>0</v>
      </c>
      <c r="L50" s="22"/>
    </row>
    <row r="51" spans="1:12" ht="12" customHeight="1">
      <c r="A51" s="12">
        <v>1137</v>
      </c>
      <c r="B51" s="12">
        <v>102</v>
      </c>
      <c r="C51" s="22" t="s">
        <v>860</v>
      </c>
      <c r="D51" s="12">
        <v>2321</v>
      </c>
      <c r="E51" s="12">
        <v>3639</v>
      </c>
      <c r="F51" s="2" t="s">
        <v>520</v>
      </c>
      <c r="G51" s="97">
        <v>0</v>
      </c>
      <c r="H51" s="56">
        <v>120</v>
      </c>
      <c r="I51" s="16">
        <v>0</v>
      </c>
      <c r="J51" s="7">
        <v>0</v>
      </c>
      <c r="K51" s="68">
        <v>0</v>
      </c>
      <c r="L51" s="22"/>
    </row>
    <row r="52" spans="1:12" ht="12" customHeight="1">
      <c r="A52" s="12">
        <v>1156</v>
      </c>
      <c r="B52" s="12">
        <v>102</v>
      </c>
      <c r="C52" s="22" t="s">
        <v>860</v>
      </c>
      <c r="D52" s="12">
        <v>2321</v>
      </c>
      <c r="E52" s="12">
        <v>4317</v>
      </c>
      <c r="F52" s="2" t="s">
        <v>520</v>
      </c>
      <c r="G52" s="97">
        <v>0</v>
      </c>
      <c r="H52" s="56">
        <v>0</v>
      </c>
      <c r="I52" s="16">
        <v>0</v>
      </c>
      <c r="J52" s="7">
        <v>150</v>
      </c>
      <c r="K52" s="68">
        <v>0</v>
      </c>
      <c r="L52" s="22"/>
    </row>
    <row r="53" spans="1:11" ht="12" customHeight="1">
      <c r="A53" s="12">
        <v>1033</v>
      </c>
      <c r="B53" s="12">
        <v>102</v>
      </c>
      <c r="C53" s="22" t="s">
        <v>860</v>
      </c>
      <c r="D53" s="12">
        <v>2324</v>
      </c>
      <c r="E53" s="12">
        <v>3639</v>
      </c>
      <c r="F53" s="2" t="s">
        <v>706</v>
      </c>
      <c r="G53" s="97">
        <v>10</v>
      </c>
      <c r="H53" s="56">
        <v>352.8</v>
      </c>
      <c r="I53" s="16">
        <v>10</v>
      </c>
      <c r="J53" s="54">
        <v>10</v>
      </c>
      <c r="K53" s="68">
        <v>10</v>
      </c>
    </row>
    <row r="54" spans="1:11" ht="12" customHeight="1">
      <c r="A54" s="12">
        <v>1122</v>
      </c>
      <c r="B54" s="12">
        <v>102</v>
      </c>
      <c r="C54" s="22" t="s">
        <v>860</v>
      </c>
      <c r="D54" s="12">
        <v>2328</v>
      </c>
      <c r="E54" s="12">
        <v>3639</v>
      </c>
      <c r="F54" s="2" t="s">
        <v>1528</v>
      </c>
      <c r="G54" s="97">
        <v>0</v>
      </c>
      <c r="H54" s="56">
        <v>2.3</v>
      </c>
      <c r="I54" s="16">
        <v>0</v>
      </c>
      <c r="J54" s="54">
        <v>0</v>
      </c>
      <c r="K54" s="68">
        <v>0</v>
      </c>
    </row>
    <row r="55" spans="1:11" ht="12" customHeight="1">
      <c r="A55" s="12">
        <v>1034</v>
      </c>
      <c r="B55" s="12">
        <v>102</v>
      </c>
      <c r="C55" s="22" t="s">
        <v>860</v>
      </c>
      <c r="D55" s="12">
        <v>2329</v>
      </c>
      <c r="E55" s="12">
        <v>3639</v>
      </c>
      <c r="F55" s="2" t="s">
        <v>687</v>
      </c>
      <c r="G55" s="97">
        <v>5</v>
      </c>
      <c r="H55" s="56">
        <v>2071.8</v>
      </c>
      <c r="I55" s="16">
        <v>5</v>
      </c>
      <c r="J55" s="54">
        <v>5</v>
      </c>
      <c r="K55" s="68">
        <v>5</v>
      </c>
    </row>
    <row r="56" spans="1:11" ht="12" customHeight="1">
      <c r="A56" s="12">
        <v>1035</v>
      </c>
      <c r="B56" s="12">
        <v>102</v>
      </c>
      <c r="C56" s="22" t="s">
        <v>860</v>
      </c>
      <c r="D56" s="12">
        <v>2460</v>
      </c>
      <c r="E56" s="12"/>
      <c r="F56" s="2" t="s">
        <v>411</v>
      </c>
      <c r="G56" s="97">
        <v>30000</v>
      </c>
      <c r="H56" s="56">
        <v>30583.1</v>
      </c>
      <c r="I56" s="16">
        <v>29330</v>
      </c>
      <c r="J56" s="54">
        <v>29330</v>
      </c>
      <c r="K56" s="68">
        <v>30200</v>
      </c>
    </row>
    <row r="57" spans="1:12" ht="12" customHeight="1">
      <c r="A57" s="12">
        <v>1036</v>
      </c>
      <c r="B57" s="12">
        <v>102</v>
      </c>
      <c r="C57" s="22" t="s">
        <v>860</v>
      </c>
      <c r="D57" s="12">
        <v>2460</v>
      </c>
      <c r="E57" s="12"/>
      <c r="F57" s="2" t="s">
        <v>419</v>
      </c>
      <c r="G57" s="97">
        <v>10</v>
      </c>
      <c r="H57" s="56">
        <v>7</v>
      </c>
      <c r="I57" s="16">
        <v>10</v>
      </c>
      <c r="J57" s="54">
        <v>10</v>
      </c>
      <c r="K57" s="68">
        <v>10</v>
      </c>
      <c r="L57" s="22"/>
    </row>
    <row r="58" spans="1:12" ht="12" customHeight="1">
      <c r="A58" s="12">
        <v>1037</v>
      </c>
      <c r="B58" s="12">
        <v>103</v>
      </c>
      <c r="C58" s="22" t="s">
        <v>1010</v>
      </c>
      <c r="D58" s="12">
        <v>2210</v>
      </c>
      <c r="E58" s="12">
        <v>2299</v>
      </c>
      <c r="F58" s="2" t="s">
        <v>884</v>
      </c>
      <c r="G58" s="97">
        <v>5</v>
      </c>
      <c r="H58" s="56">
        <v>25.5</v>
      </c>
      <c r="I58" s="16">
        <v>0</v>
      </c>
      <c r="J58" s="54">
        <v>0</v>
      </c>
      <c r="K58" s="68">
        <v>50</v>
      </c>
      <c r="L58" s="22"/>
    </row>
    <row r="59" spans="1:12" ht="12" customHeight="1">
      <c r="A59" s="12">
        <v>1038</v>
      </c>
      <c r="B59" s="12">
        <v>104</v>
      </c>
      <c r="C59" s="22" t="s">
        <v>1020</v>
      </c>
      <c r="D59" s="12" t="s">
        <v>888</v>
      </c>
      <c r="E59" s="12">
        <v>3399</v>
      </c>
      <c r="F59" s="2" t="s">
        <v>1397</v>
      </c>
      <c r="G59" s="97">
        <v>120</v>
      </c>
      <c r="H59" s="56">
        <v>131.7</v>
      </c>
      <c r="I59" s="16">
        <v>120</v>
      </c>
      <c r="J59" s="54">
        <v>120</v>
      </c>
      <c r="K59" s="68">
        <v>135</v>
      </c>
      <c r="L59" s="22"/>
    </row>
    <row r="60" spans="1:12" ht="12" customHeight="1">
      <c r="A60" s="12">
        <v>1100</v>
      </c>
      <c r="B60" s="12">
        <v>104</v>
      </c>
      <c r="C60" s="22" t="s">
        <v>1020</v>
      </c>
      <c r="D60" s="12">
        <v>2329</v>
      </c>
      <c r="E60" s="12">
        <v>3319</v>
      </c>
      <c r="F60" s="2" t="s">
        <v>1093</v>
      </c>
      <c r="G60" s="97">
        <v>0</v>
      </c>
      <c r="H60" s="56">
        <v>216</v>
      </c>
      <c r="I60" s="16">
        <v>0</v>
      </c>
      <c r="J60" s="54">
        <v>380</v>
      </c>
      <c r="K60" s="68">
        <v>0</v>
      </c>
      <c r="L60" s="22"/>
    </row>
    <row r="61" spans="1:12" ht="12" customHeight="1">
      <c r="A61" s="12">
        <v>1107</v>
      </c>
      <c r="B61" s="12">
        <v>105</v>
      </c>
      <c r="C61" s="22" t="s">
        <v>894</v>
      </c>
      <c r="D61" s="12">
        <v>2324</v>
      </c>
      <c r="E61" s="12">
        <v>3639</v>
      </c>
      <c r="F61" s="2" t="s">
        <v>706</v>
      </c>
      <c r="G61" s="97">
        <v>0</v>
      </c>
      <c r="H61" s="56">
        <v>30.6</v>
      </c>
      <c r="I61" s="16">
        <v>0</v>
      </c>
      <c r="J61" s="54">
        <v>0</v>
      </c>
      <c r="K61" s="68">
        <v>0</v>
      </c>
      <c r="L61" s="22"/>
    </row>
    <row r="62" spans="1:12" ht="12" customHeight="1">
      <c r="A62" s="12">
        <v>1039</v>
      </c>
      <c r="B62" s="12">
        <v>105</v>
      </c>
      <c r="C62" s="22" t="s">
        <v>894</v>
      </c>
      <c r="D62" s="12">
        <v>2329</v>
      </c>
      <c r="E62" s="12">
        <v>3639</v>
      </c>
      <c r="F62" s="2" t="s">
        <v>657</v>
      </c>
      <c r="G62" s="97">
        <v>60</v>
      </c>
      <c r="H62" s="56">
        <v>116</v>
      </c>
      <c r="I62" s="16">
        <v>60</v>
      </c>
      <c r="J62" s="54">
        <v>60</v>
      </c>
      <c r="K62" s="68">
        <v>0</v>
      </c>
      <c r="L62" s="22"/>
    </row>
    <row r="63" spans="1:255" ht="12" customHeight="1">
      <c r="A63" s="12">
        <v>1141</v>
      </c>
      <c r="B63" s="12">
        <v>106</v>
      </c>
      <c r="C63" s="22" t="s">
        <v>899</v>
      </c>
      <c r="D63" s="12">
        <v>2111</v>
      </c>
      <c r="E63" s="12">
        <v>3599</v>
      </c>
      <c r="F63" s="2" t="s">
        <v>1529</v>
      </c>
      <c r="G63" s="318">
        <v>0</v>
      </c>
      <c r="H63" s="56">
        <v>6.7</v>
      </c>
      <c r="I63" s="22">
        <v>3</v>
      </c>
      <c r="J63" s="54">
        <v>3</v>
      </c>
      <c r="K63" s="68">
        <v>3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</row>
    <row r="64" spans="1:11" ht="12" customHeight="1">
      <c r="A64" s="12">
        <v>1040</v>
      </c>
      <c r="B64" s="12" t="s">
        <v>898</v>
      </c>
      <c r="C64" s="22" t="s">
        <v>899</v>
      </c>
      <c r="D64" s="12" t="s">
        <v>888</v>
      </c>
      <c r="E64" s="12" t="s">
        <v>900</v>
      </c>
      <c r="F64" s="2" t="s">
        <v>1398</v>
      </c>
      <c r="G64" s="97">
        <v>265</v>
      </c>
      <c r="H64" s="56">
        <v>294.5</v>
      </c>
      <c r="I64" s="16">
        <v>280</v>
      </c>
      <c r="J64" s="54">
        <v>280</v>
      </c>
      <c r="K64" s="68">
        <v>286</v>
      </c>
    </row>
    <row r="65" spans="1:12" ht="12" customHeight="1">
      <c r="A65" s="12">
        <v>1041</v>
      </c>
      <c r="B65" s="12" t="s">
        <v>898</v>
      </c>
      <c r="C65" s="22" t="s">
        <v>899</v>
      </c>
      <c r="D65" s="12" t="s">
        <v>895</v>
      </c>
      <c r="E65" s="12">
        <v>3539</v>
      </c>
      <c r="F65" s="2" t="s">
        <v>1395</v>
      </c>
      <c r="G65" s="97">
        <v>100</v>
      </c>
      <c r="H65" s="56">
        <v>50</v>
      </c>
      <c r="I65" s="16">
        <v>0</v>
      </c>
      <c r="J65" s="54">
        <v>0</v>
      </c>
      <c r="K65" s="68">
        <v>0</v>
      </c>
      <c r="L65" s="22"/>
    </row>
    <row r="66" spans="1:12" ht="12" customHeight="1">
      <c r="A66" s="12">
        <v>1127</v>
      </c>
      <c r="B66" s="12">
        <v>106</v>
      </c>
      <c r="C66" s="22" t="s">
        <v>899</v>
      </c>
      <c r="D66" s="12">
        <v>2210</v>
      </c>
      <c r="E66" s="12">
        <v>4399</v>
      </c>
      <c r="F66" s="2" t="s">
        <v>884</v>
      </c>
      <c r="G66" s="97">
        <v>0</v>
      </c>
      <c r="H66" s="56">
        <v>8.2</v>
      </c>
      <c r="I66" s="16">
        <v>0</v>
      </c>
      <c r="J66" s="7">
        <v>0</v>
      </c>
      <c r="K66" s="68">
        <v>0</v>
      </c>
      <c r="L66" s="22"/>
    </row>
    <row r="67" spans="1:12" ht="12" customHeight="1">
      <c r="A67" s="12">
        <v>1099</v>
      </c>
      <c r="B67" s="12">
        <v>106</v>
      </c>
      <c r="C67" s="22" t="s">
        <v>899</v>
      </c>
      <c r="D67" s="12">
        <v>2229</v>
      </c>
      <c r="E67" s="12">
        <v>4339</v>
      </c>
      <c r="F67" s="2" t="s">
        <v>1530</v>
      </c>
      <c r="G67" s="97">
        <v>0</v>
      </c>
      <c r="H67" s="56">
        <v>360.2</v>
      </c>
      <c r="I67" s="16">
        <v>0</v>
      </c>
      <c r="J67" s="7">
        <v>0</v>
      </c>
      <c r="K67" s="68">
        <v>0</v>
      </c>
      <c r="L67" s="22"/>
    </row>
    <row r="68" spans="1:12" ht="12" customHeight="1">
      <c r="A68" s="12">
        <v>1102</v>
      </c>
      <c r="B68" s="12">
        <v>106</v>
      </c>
      <c r="C68" s="22" t="s">
        <v>899</v>
      </c>
      <c r="D68" s="12">
        <v>2324</v>
      </c>
      <c r="E68" s="12">
        <v>4318</v>
      </c>
      <c r="F68" s="2" t="s">
        <v>706</v>
      </c>
      <c r="G68" s="97">
        <v>0</v>
      </c>
      <c r="H68" s="56">
        <v>57.9</v>
      </c>
      <c r="I68" s="16">
        <v>0</v>
      </c>
      <c r="J68" s="7">
        <v>0</v>
      </c>
      <c r="K68" s="68">
        <v>0</v>
      </c>
      <c r="L68" s="22"/>
    </row>
    <row r="69" spans="1:12" ht="12" customHeight="1">
      <c r="A69" s="23">
        <v>1042</v>
      </c>
      <c r="B69" s="12">
        <v>106</v>
      </c>
      <c r="C69" s="22" t="s">
        <v>899</v>
      </c>
      <c r="D69" s="12">
        <v>2460</v>
      </c>
      <c r="E69" s="12"/>
      <c r="F69" s="2" t="s">
        <v>1399</v>
      </c>
      <c r="G69" s="97">
        <v>10</v>
      </c>
      <c r="H69" s="56">
        <v>10.9</v>
      </c>
      <c r="I69" s="16">
        <v>10</v>
      </c>
      <c r="J69" s="54">
        <v>10</v>
      </c>
      <c r="K69" s="68">
        <v>10</v>
      </c>
      <c r="L69" s="22"/>
    </row>
    <row r="70" spans="1:12" ht="12" customHeight="1">
      <c r="A70" s="23">
        <v>1043</v>
      </c>
      <c r="B70" s="12">
        <v>108</v>
      </c>
      <c r="C70" s="22" t="s">
        <v>901</v>
      </c>
      <c r="D70" s="12">
        <v>2111</v>
      </c>
      <c r="E70" s="12">
        <v>6171</v>
      </c>
      <c r="F70" s="2" t="s">
        <v>1401</v>
      </c>
      <c r="G70" s="97">
        <v>30</v>
      </c>
      <c r="H70" s="56">
        <v>56.5</v>
      </c>
      <c r="I70" s="16">
        <v>70</v>
      </c>
      <c r="J70" s="54">
        <v>70</v>
      </c>
      <c r="K70" s="68">
        <v>70</v>
      </c>
      <c r="L70" s="22"/>
    </row>
    <row r="71" spans="1:12" ht="12" customHeight="1">
      <c r="A71" s="23">
        <v>1044</v>
      </c>
      <c r="B71" s="12" t="s">
        <v>902</v>
      </c>
      <c r="C71" s="22" t="s">
        <v>901</v>
      </c>
      <c r="D71" s="12" t="s">
        <v>895</v>
      </c>
      <c r="E71" s="12">
        <v>6171</v>
      </c>
      <c r="F71" s="2" t="s">
        <v>1395</v>
      </c>
      <c r="G71" s="97">
        <v>478</v>
      </c>
      <c r="H71" s="56">
        <v>517.8</v>
      </c>
      <c r="I71" s="16">
        <v>406</v>
      </c>
      <c r="J71" s="54">
        <v>406</v>
      </c>
      <c r="K71" s="68">
        <v>476</v>
      </c>
      <c r="L71" s="22"/>
    </row>
    <row r="72" spans="1:12" ht="12" customHeight="1">
      <c r="A72" s="23">
        <v>1158</v>
      </c>
      <c r="B72" s="12">
        <v>108</v>
      </c>
      <c r="C72" s="22" t="s">
        <v>773</v>
      </c>
      <c r="D72" s="12">
        <v>2133</v>
      </c>
      <c r="E72" s="12">
        <v>2221</v>
      </c>
      <c r="F72" s="2" t="s">
        <v>774</v>
      </c>
      <c r="G72" s="97">
        <v>0</v>
      </c>
      <c r="H72" s="56">
        <v>0</v>
      </c>
      <c r="I72" s="16">
        <v>0</v>
      </c>
      <c r="J72" s="54">
        <v>0</v>
      </c>
      <c r="K72" s="68">
        <v>13600</v>
      </c>
      <c r="L72" s="22"/>
    </row>
    <row r="73" spans="1:12" ht="12" customHeight="1">
      <c r="A73" s="23">
        <v>1045</v>
      </c>
      <c r="B73" s="12">
        <v>108</v>
      </c>
      <c r="C73" s="22" t="s">
        <v>901</v>
      </c>
      <c r="D73" s="12">
        <v>2310</v>
      </c>
      <c r="E73" s="12">
        <v>6171</v>
      </c>
      <c r="F73" s="2" t="s">
        <v>410</v>
      </c>
      <c r="G73" s="97">
        <v>5</v>
      </c>
      <c r="H73" s="56">
        <v>578.2</v>
      </c>
      <c r="I73" s="16">
        <v>5</v>
      </c>
      <c r="J73" s="54">
        <v>5</v>
      </c>
      <c r="K73" s="68">
        <v>5</v>
      </c>
      <c r="L73" s="22"/>
    </row>
    <row r="74" spans="1:11" ht="12" customHeight="1">
      <c r="A74" s="23">
        <v>1159</v>
      </c>
      <c r="B74" s="12">
        <v>108</v>
      </c>
      <c r="C74" s="22" t="s">
        <v>901</v>
      </c>
      <c r="D74" s="12">
        <v>2324</v>
      </c>
      <c r="E74" s="12">
        <v>3419</v>
      </c>
      <c r="F74" s="2" t="s">
        <v>296</v>
      </c>
      <c r="G74" s="97">
        <v>0</v>
      </c>
      <c r="H74" s="56">
        <v>0</v>
      </c>
      <c r="I74" s="16">
        <v>0</v>
      </c>
      <c r="J74" s="54">
        <v>0</v>
      </c>
      <c r="K74" s="68">
        <v>49</v>
      </c>
    </row>
    <row r="75" spans="1:11" ht="12" customHeight="1">
      <c r="A75" s="23">
        <v>1094</v>
      </c>
      <c r="B75" s="12">
        <v>108</v>
      </c>
      <c r="C75" s="22" t="s">
        <v>901</v>
      </c>
      <c r="D75" s="12">
        <v>2324</v>
      </c>
      <c r="E75" s="12">
        <v>6171</v>
      </c>
      <c r="F75" s="2" t="s">
        <v>706</v>
      </c>
      <c r="G75" s="97">
        <v>0</v>
      </c>
      <c r="H75" s="56">
        <v>327.9</v>
      </c>
      <c r="I75" s="16">
        <v>0</v>
      </c>
      <c r="J75" s="54">
        <v>0</v>
      </c>
      <c r="K75" s="68">
        <v>0</v>
      </c>
    </row>
    <row r="76" spans="1:11" ht="12" customHeight="1">
      <c r="A76" s="23">
        <v>1139</v>
      </c>
      <c r="B76" s="12">
        <v>108</v>
      </c>
      <c r="C76" s="22" t="s">
        <v>901</v>
      </c>
      <c r="D76" s="12">
        <v>2329</v>
      </c>
      <c r="E76" s="12">
        <v>6171</v>
      </c>
      <c r="F76" s="2" t="s">
        <v>687</v>
      </c>
      <c r="G76" s="97">
        <v>0</v>
      </c>
      <c r="H76" s="56">
        <v>2.1</v>
      </c>
      <c r="I76" s="16">
        <v>0</v>
      </c>
      <c r="J76" s="54">
        <v>0</v>
      </c>
      <c r="K76" s="68">
        <v>0</v>
      </c>
    </row>
    <row r="77" spans="1:11" ht="12" customHeight="1">
      <c r="A77" s="23">
        <v>1046</v>
      </c>
      <c r="B77" s="12">
        <v>109</v>
      </c>
      <c r="C77" s="22" t="s">
        <v>1011</v>
      </c>
      <c r="D77" s="12">
        <v>2210</v>
      </c>
      <c r="E77" s="12">
        <v>6409</v>
      </c>
      <c r="F77" s="2" t="s">
        <v>884</v>
      </c>
      <c r="G77" s="97">
        <v>80</v>
      </c>
      <c r="H77" s="56">
        <v>151.1</v>
      </c>
      <c r="I77" s="16">
        <v>100</v>
      </c>
      <c r="J77" s="54">
        <v>100</v>
      </c>
      <c r="K77" s="68">
        <v>100</v>
      </c>
    </row>
    <row r="78" spans="1:11" ht="12" customHeight="1">
      <c r="A78" s="23">
        <v>1115</v>
      </c>
      <c r="B78" s="12">
        <v>109</v>
      </c>
      <c r="C78" s="22" t="s">
        <v>1011</v>
      </c>
      <c r="D78" s="12">
        <v>2324</v>
      </c>
      <c r="E78" s="12">
        <v>3632</v>
      </c>
      <c r="F78" s="2" t="s">
        <v>706</v>
      </c>
      <c r="G78" s="97">
        <v>0</v>
      </c>
      <c r="H78" s="56">
        <v>21.5</v>
      </c>
      <c r="I78" s="16">
        <v>0</v>
      </c>
      <c r="J78" s="54">
        <v>0</v>
      </c>
      <c r="K78" s="68">
        <v>0</v>
      </c>
    </row>
    <row r="79" spans="1:11" ht="12" customHeight="1">
      <c r="A79" s="23">
        <v>1047</v>
      </c>
      <c r="B79" s="12">
        <v>110</v>
      </c>
      <c r="C79" s="22" t="s">
        <v>875</v>
      </c>
      <c r="D79" s="12" t="s">
        <v>883</v>
      </c>
      <c r="E79" s="12">
        <v>5399</v>
      </c>
      <c r="F79" s="2" t="s">
        <v>884</v>
      </c>
      <c r="G79" s="97">
        <v>3800</v>
      </c>
      <c r="H79" s="56">
        <v>5377.7</v>
      </c>
      <c r="I79" s="16">
        <v>4500</v>
      </c>
      <c r="J79" s="54">
        <v>4650</v>
      </c>
      <c r="K79" s="68">
        <v>7000</v>
      </c>
    </row>
    <row r="80" spans="1:11" ht="12" customHeight="1">
      <c r="A80" s="23">
        <v>1106</v>
      </c>
      <c r="B80" s="12">
        <v>111</v>
      </c>
      <c r="C80" s="22" t="s">
        <v>521</v>
      </c>
      <c r="D80" s="12">
        <v>2329</v>
      </c>
      <c r="E80" s="12">
        <v>3635</v>
      </c>
      <c r="F80" s="2" t="s">
        <v>687</v>
      </c>
      <c r="G80" s="97">
        <v>0</v>
      </c>
      <c r="H80" s="56">
        <v>90.7</v>
      </c>
      <c r="I80" s="16">
        <v>0</v>
      </c>
      <c r="J80" s="54">
        <v>0</v>
      </c>
      <c r="K80" s="68">
        <v>0</v>
      </c>
    </row>
    <row r="81" spans="1:11" ht="12" customHeight="1">
      <c r="A81" s="23">
        <v>1160</v>
      </c>
      <c r="B81" s="12">
        <v>112</v>
      </c>
      <c r="C81" s="22" t="s">
        <v>365</v>
      </c>
      <c r="D81" s="12">
        <v>2132</v>
      </c>
      <c r="E81" s="12">
        <v>3639</v>
      </c>
      <c r="F81" s="2" t="s">
        <v>1408</v>
      </c>
      <c r="G81" s="97">
        <v>0</v>
      </c>
      <c r="H81" s="56">
        <v>0</v>
      </c>
      <c r="I81" s="16">
        <v>0</v>
      </c>
      <c r="J81" s="54">
        <v>0</v>
      </c>
      <c r="K81" s="68">
        <v>103000</v>
      </c>
    </row>
    <row r="82" spans="1:11" ht="12" customHeight="1">
      <c r="A82" s="23">
        <v>1144</v>
      </c>
      <c r="B82" s="12">
        <v>112</v>
      </c>
      <c r="C82" s="22" t="s">
        <v>903</v>
      </c>
      <c r="D82" s="12">
        <v>2210</v>
      </c>
      <c r="E82" s="12">
        <v>3639</v>
      </c>
      <c r="F82" s="2" t="s">
        <v>884</v>
      </c>
      <c r="G82" s="97">
        <v>0</v>
      </c>
      <c r="H82" s="56">
        <v>17.2</v>
      </c>
      <c r="I82" s="16">
        <v>0</v>
      </c>
      <c r="J82" s="54">
        <v>0</v>
      </c>
      <c r="K82" s="68">
        <v>0</v>
      </c>
    </row>
    <row r="83" spans="1:12" ht="12" customHeight="1">
      <c r="A83" s="23">
        <v>1093</v>
      </c>
      <c r="B83" s="12">
        <v>112</v>
      </c>
      <c r="C83" s="22" t="s">
        <v>903</v>
      </c>
      <c r="D83" s="12">
        <v>2324</v>
      </c>
      <c r="E83" s="12">
        <v>3635</v>
      </c>
      <c r="F83" s="2" t="s">
        <v>706</v>
      </c>
      <c r="G83" s="97">
        <v>0</v>
      </c>
      <c r="H83" s="56">
        <v>360</v>
      </c>
      <c r="I83" s="16">
        <v>0</v>
      </c>
      <c r="J83" s="54">
        <v>0</v>
      </c>
      <c r="K83" s="68">
        <v>0</v>
      </c>
      <c r="L83" s="22"/>
    </row>
    <row r="84" spans="1:12" ht="12" customHeight="1">
      <c r="A84" s="23">
        <v>1048</v>
      </c>
      <c r="B84" s="12">
        <v>112</v>
      </c>
      <c r="C84" s="22" t="s">
        <v>903</v>
      </c>
      <c r="D84" s="12">
        <v>2329</v>
      </c>
      <c r="E84" s="12">
        <v>3635</v>
      </c>
      <c r="F84" s="2" t="s">
        <v>687</v>
      </c>
      <c r="G84" s="97">
        <v>100</v>
      </c>
      <c r="H84" s="56">
        <v>18</v>
      </c>
      <c r="I84" s="16">
        <v>100</v>
      </c>
      <c r="J84" s="54">
        <v>300</v>
      </c>
      <c r="K84" s="68">
        <v>100</v>
      </c>
      <c r="L84" s="22"/>
    </row>
    <row r="85" spans="1:12" ht="12" customHeight="1">
      <c r="A85" s="12">
        <v>1049</v>
      </c>
      <c r="B85" s="12">
        <v>113</v>
      </c>
      <c r="C85" s="22" t="s">
        <v>1015</v>
      </c>
      <c r="D85" s="12">
        <v>2111</v>
      </c>
      <c r="E85" s="12">
        <v>3639</v>
      </c>
      <c r="F85" s="2" t="s">
        <v>1402</v>
      </c>
      <c r="G85" s="97">
        <v>5</v>
      </c>
      <c r="H85" s="56">
        <v>22</v>
      </c>
      <c r="I85" s="16">
        <v>10</v>
      </c>
      <c r="J85" s="54">
        <v>10</v>
      </c>
      <c r="K85" s="68">
        <v>10</v>
      </c>
      <c r="L85" s="22"/>
    </row>
    <row r="86" spans="1:12" ht="12" customHeight="1">
      <c r="A86" s="12">
        <v>1050</v>
      </c>
      <c r="B86" s="12" t="s">
        <v>876</v>
      </c>
      <c r="C86" s="22" t="s">
        <v>1015</v>
      </c>
      <c r="D86" s="12" t="s">
        <v>883</v>
      </c>
      <c r="E86" s="12">
        <v>2169</v>
      </c>
      <c r="F86" s="2" t="s">
        <v>884</v>
      </c>
      <c r="G86" s="97">
        <v>800</v>
      </c>
      <c r="H86" s="56">
        <v>212.2</v>
      </c>
      <c r="I86" s="16">
        <v>500</v>
      </c>
      <c r="J86" s="54">
        <v>500</v>
      </c>
      <c r="K86" s="68">
        <v>400</v>
      </c>
      <c r="L86" s="22"/>
    </row>
    <row r="87" spans="1:11" ht="12.75" customHeight="1">
      <c r="A87" s="12">
        <v>1052</v>
      </c>
      <c r="B87" s="12" t="s">
        <v>731</v>
      </c>
      <c r="C87" s="22" t="s">
        <v>904</v>
      </c>
      <c r="D87" s="12" t="s">
        <v>905</v>
      </c>
      <c r="E87" s="12">
        <v>3639</v>
      </c>
      <c r="F87" s="2" t="s">
        <v>906</v>
      </c>
      <c r="G87" s="97">
        <v>3600</v>
      </c>
      <c r="H87" s="56">
        <v>4468.2</v>
      </c>
      <c r="I87" s="16">
        <v>4700</v>
      </c>
      <c r="J87" s="54">
        <v>4700</v>
      </c>
      <c r="K87" s="68">
        <v>6000</v>
      </c>
    </row>
    <row r="88" spans="1:11" ht="12" customHeight="1">
      <c r="A88" s="12">
        <v>1053</v>
      </c>
      <c r="B88" s="12" t="s">
        <v>731</v>
      </c>
      <c r="C88" s="22" t="s">
        <v>904</v>
      </c>
      <c r="D88" s="12">
        <v>2132</v>
      </c>
      <c r="E88" s="12">
        <v>3613</v>
      </c>
      <c r="F88" s="2" t="s">
        <v>1403</v>
      </c>
      <c r="G88" s="97">
        <v>450</v>
      </c>
      <c r="H88" s="56">
        <v>457.8</v>
      </c>
      <c r="I88" s="16">
        <v>340</v>
      </c>
      <c r="J88" s="54">
        <v>340</v>
      </c>
      <c r="K88" s="68">
        <v>400</v>
      </c>
    </row>
    <row r="89" spans="1:11" ht="12" customHeight="1">
      <c r="A89" s="12">
        <v>1096</v>
      </c>
      <c r="B89" s="12">
        <v>114</v>
      </c>
      <c r="C89" s="22" t="s">
        <v>904</v>
      </c>
      <c r="D89" s="12">
        <v>2324</v>
      </c>
      <c r="E89" s="12">
        <v>3639</v>
      </c>
      <c r="F89" s="2" t="s">
        <v>706</v>
      </c>
      <c r="G89" s="97">
        <v>0</v>
      </c>
      <c r="H89" s="56">
        <v>3.2</v>
      </c>
      <c r="I89" s="16">
        <v>0</v>
      </c>
      <c r="J89" s="54">
        <v>0</v>
      </c>
      <c r="K89" s="68">
        <v>0</v>
      </c>
    </row>
    <row r="90" spans="1:12" ht="12" customHeight="1">
      <c r="A90" s="12">
        <v>1051</v>
      </c>
      <c r="B90" s="64">
        <v>114</v>
      </c>
      <c r="C90" s="65" t="s">
        <v>904</v>
      </c>
      <c r="D90" s="12">
        <v>2329</v>
      </c>
      <c r="E90" s="12">
        <v>3612</v>
      </c>
      <c r="F90" s="2" t="s">
        <v>687</v>
      </c>
      <c r="G90" s="97">
        <v>25</v>
      </c>
      <c r="H90" s="56">
        <v>154</v>
      </c>
      <c r="I90" s="16">
        <v>100</v>
      </c>
      <c r="J90" s="54">
        <v>100</v>
      </c>
      <c r="K90" s="68">
        <v>100</v>
      </c>
      <c r="L90" s="22"/>
    </row>
    <row r="91" spans="1:12" ht="12" customHeight="1">
      <c r="A91" s="12">
        <v>1054</v>
      </c>
      <c r="B91" s="12">
        <v>114</v>
      </c>
      <c r="C91" s="22" t="s">
        <v>904</v>
      </c>
      <c r="D91" s="12">
        <v>2329</v>
      </c>
      <c r="E91" s="12">
        <v>3612</v>
      </c>
      <c r="F91" s="2" t="s">
        <v>687</v>
      </c>
      <c r="G91" s="97">
        <v>20</v>
      </c>
      <c r="H91" s="56">
        <v>26</v>
      </c>
      <c r="I91" s="16">
        <v>20</v>
      </c>
      <c r="J91" s="54">
        <v>20</v>
      </c>
      <c r="K91" s="68">
        <v>10</v>
      </c>
      <c r="L91" s="22"/>
    </row>
    <row r="92" spans="1:11" ht="12" customHeight="1">
      <c r="A92" s="12">
        <v>1055</v>
      </c>
      <c r="B92" s="12">
        <v>115</v>
      </c>
      <c r="C92" s="22" t="s">
        <v>907</v>
      </c>
      <c r="D92" s="12">
        <v>2111</v>
      </c>
      <c r="E92" s="12">
        <v>2212</v>
      </c>
      <c r="F92" s="2" t="s">
        <v>1404</v>
      </c>
      <c r="G92" s="97">
        <v>300</v>
      </c>
      <c r="H92" s="56">
        <v>600.2</v>
      </c>
      <c r="I92" s="16">
        <v>400</v>
      </c>
      <c r="J92" s="54">
        <v>400</v>
      </c>
      <c r="K92" s="68">
        <v>600</v>
      </c>
    </row>
    <row r="93" spans="1:12" ht="12.75" customHeight="1">
      <c r="A93" s="12">
        <v>1056</v>
      </c>
      <c r="B93" s="12">
        <v>115</v>
      </c>
      <c r="C93" s="22" t="s">
        <v>907</v>
      </c>
      <c r="D93" s="12" t="s">
        <v>888</v>
      </c>
      <c r="E93" s="12">
        <v>2219</v>
      </c>
      <c r="F93" s="2" t="s">
        <v>1405</v>
      </c>
      <c r="G93" s="97">
        <v>12000</v>
      </c>
      <c r="H93" s="56">
        <v>10100</v>
      </c>
      <c r="I93" s="16">
        <v>11000</v>
      </c>
      <c r="J93" s="54">
        <v>13000</v>
      </c>
      <c r="K93" s="68">
        <v>13000</v>
      </c>
      <c r="L93" s="22"/>
    </row>
    <row r="94" spans="1:11" ht="12" customHeight="1">
      <c r="A94" s="12">
        <v>1057</v>
      </c>
      <c r="B94" s="12">
        <v>115</v>
      </c>
      <c r="C94" s="22" t="s">
        <v>907</v>
      </c>
      <c r="D94" s="12" t="s">
        <v>905</v>
      </c>
      <c r="E94" s="12">
        <v>3745</v>
      </c>
      <c r="F94" s="2" t="s">
        <v>906</v>
      </c>
      <c r="G94" s="97">
        <v>200</v>
      </c>
      <c r="H94" s="56">
        <v>937.7</v>
      </c>
      <c r="I94" s="16">
        <v>400</v>
      </c>
      <c r="J94" s="54">
        <v>400</v>
      </c>
      <c r="K94" s="68">
        <v>400</v>
      </c>
    </row>
    <row r="95" spans="1:12" ht="12" customHeight="1">
      <c r="A95" s="12">
        <v>1058</v>
      </c>
      <c r="B95" s="12" t="s">
        <v>909</v>
      </c>
      <c r="C95" s="22" t="s">
        <v>907</v>
      </c>
      <c r="D95" s="12" t="s">
        <v>895</v>
      </c>
      <c r="E95" s="12">
        <v>2212</v>
      </c>
      <c r="F95" s="2" t="s">
        <v>1406</v>
      </c>
      <c r="G95" s="97">
        <v>4000</v>
      </c>
      <c r="H95" s="56">
        <v>7702.6</v>
      </c>
      <c r="I95" s="16">
        <v>6000</v>
      </c>
      <c r="J95" s="54">
        <v>7450</v>
      </c>
      <c r="K95" s="68">
        <v>6000</v>
      </c>
      <c r="L95" s="22"/>
    </row>
    <row r="96" spans="1:12" ht="12" customHeight="1">
      <c r="A96" s="12">
        <v>1059</v>
      </c>
      <c r="B96" s="12">
        <v>115</v>
      </c>
      <c r="C96" s="22" t="s">
        <v>907</v>
      </c>
      <c r="D96" s="12">
        <v>2132</v>
      </c>
      <c r="E96" s="12">
        <v>2212</v>
      </c>
      <c r="F96" s="2" t="s">
        <v>1407</v>
      </c>
      <c r="G96" s="97">
        <v>600</v>
      </c>
      <c r="H96" s="56">
        <v>952.1</v>
      </c>
      <c r="I96" s="16">
        <v>600</v>
      </c>
      <c r="J96" s="54">
        <v>600</v>
      </c>
      <c r="K96" s="68">
        <v>600</v>
      </c>
      <c r="L96" s="22"/>
    </row>
    <row r="97" spans="1:12" ht="12" customHeight="1">
      <c r="A97" s="12">
        <v>1063</v>
      </c>
      <c r="B97" s="12">
        <v>115</v>
      </c>
      <c r="C97" s="22" t="s">
        <v>907</v>
      </c>
      <c r="D97" s="12">
        <v>2132</v>
      </c>
      <c r="E97" s="12">
        <v>3412</v>
      </c>
      <c r="F97" s="2" t="s">
        <v>1410</v>
      </c>
      <c r="G97" s="97">
        <v>1050</v>
      </c>
      <c r="H97" s="56">
        <v>2665.5</v>
      </c>
      <c r="I97" s="16">
        <v>2200</v>
      </c>
      <c r="J97" s="54">
        <v>2200</v>
      </c>
      <c r="K97" s="68">
        <v>1270</v>
      </c>
      <c r="L97" s="22"/>
    </row>
    <row r="98" spans="1:12" ht="12" customHeight="1">
      <c r="A98" s="12">
        <v>1060</v>
      </c>
      <c r="B98" s="12" t="s">
        <v>909</v>
      </c>
      <c r="C98" s="22" t="s">
        <v>907</v>
      </c>
      <c r="D98" s="12" t="s">
        <v>895</v>
      </c>
      <c r="E98" s="12">
        <v>3639</v>
      </c>
      <c r="F98" s="2" t="s">
        <v>1408</v>
      </c>
      <c r="G98" s="97">
        <v>60900</v>
      </c>
      <c r="H98" s="56">
        <v>93466.4</v>
      </c>
      <c r="I98" s="16">
        <v>98000</v>
      </c>
      <c r="J98" s="54">
        <v>98000</v>
      </c>
      <c r="K98" s="68">
        <v>0</v>
      </c>
      <c r="L98" s="22"/>
    </row>
    <row r="99" spans="1:12" ht="12" customHeight="1">
      <c r="A99" s="12">
        <v>1061</v>
      </c>
      <c r="B99" s="12">
        <v>115</v>
      </c>
      <c r="C99" s="22" t="s">
        <v>907</v>
      </c>
      <c r="D99" s="12">
        <v>2132</v>
      </c>
      <c r="E99" s="12">
        <v>3639</v>
      </c>
      <c r="F99" s="2" t="s">
        <v>1409</v>
      </c>
      <c r="G99" s="97">
        <v>1730</v>
      </c>
      <c r="H99" s="56">
        <v>1730</v>
      </c>
      <c r="I99" s="16">
        <v>2030</v>
      </c>
      <c r="J99" s="54">
        <v>2030</v>
      </c>
      <c r="K99" s="68">
        <v>1700</v>
      </c>
      <c r="L99" s="22"/>
    </row>
    <row r="100" spans="1:12" ht="12" customHeight="1">
      <c r="A100" s="12">
        <v>1062</v>
      </c>
      <c r="B100" s="12">
        <v>115</v>
      </c>
      <c r="C100" s="22" t="s">
        <v>907</v>
      </c>
      <c r="D100" s="12">
        <v>2132</v>
      </c>
      <c r="E100" s="12">
        <v>3639</v>
      </c>
      <c r="F100" s="2" t="s">
        <v>1395</v>
      </c>
      <c r="G100" s="97">
        <v>65</v>
      </c>
      <c r="H100" s="56">
        <v>158.3</v>
      </c>
      <c r="I100" s="16">
        <v>208</v>
      </c>
      <c r="J100" s="54">
        <v>208</v>
      </c>
      <c r="K100" s="68">
        <v>200</v>
      </c>
      <c r="L100" s="18"/>
    </row>
    <row r="101" spans="1:12" ht="12" customHeight="1">
      <c r="A101" s="23">
        <v>1161</v>
      </c>
      <c r="B101" s="12">
        <v>115</v>
      </c>
      <c r="C101" s="22" t="s">
        <v>907</v>
      </c>
      <c r="D101" s="12">
        <v>2132</v>
      </c>
      <c r="E101" s="12">
        <v>3639</v>
      </c>
      <c r="F101" s="2" t="s">
        <v>835</v>
      </c>
      <c r="G101" s="97">
        <v>0</v>
      </c>
      <c r="H101" s="56">
        <v>0</v>
      </c>
      <c r="I101" s="16">
        <v>0</v>
      </c>
      <c r="J101" s="54">
        <v>0</v>
      </c>
      <c r="K101" s="68">
        <v>554</v>
      </c>
      <c r="L101" s="18"/>
    </row>
    <row r="102" spans="1:12" ht="12" customHeight="1">
      <c r="A102" s="12">
        <v>1123</v>
      </c>
      <c r="B102" s="12">
        <v>115</v>
      </c>
      <c r="C102" s="22" t="s">
        <v>907</v>
      </c>
      <c r="D102" s="12">
        <v>2310</v>
      </c>
      <c r="E102" s="12">
        <v>3313</v>
      </c>
      <c r="F102" s="2" t="s">
        <v>1531</v>
      </c>
      <c r="G102" s="97">
        <v>0</v>
      </c>
      <c r="H102" s="56">
        <v>33.8</v>
      </c>
      <c r="I102" s="16">
        <v>0</v>
      </c>
      <c r="J102" s="54">
        <v>0</v>
      </c>
      <c r="K102" s="68">
        <v>0</v>
      </c>
      <c r="L102" s="22"/>
    </row>
    <row r="103" spans="1:12" ht="12" customHeight="1">
      <c r="A103" s="12">
        <v>1091</v>
      </c>
      <c r="B103" s="12">
        <v>115</v>
      </c>
      <c r="C103" s="22" t="s">
        <v>907</v>
      </c>
      <c r="D103" s="12">
        <v>2322</v>
      </c>
      <c r="E103" s="12">
        <v>3639</v>
      </c>
      <c r="F103" s="2" t="s">
        <v>703</v>
      </c>
      <c r="G103" s="97">
        <v>0</v>
      </c>
      <c r="H103" s="56">
        <v>45520.9</v>
      </c>
      <c r="I103" s="16">
        <v>0</v>
      </c>
      <c r="J103" s="54">
        <v>0</v>
      </c>
      <c r="K103" s="68">
        <v>0</v>
      </c>
      <c r="L103" s="22"/>
    </row>
    <row r="104" spans="1:12" ht="12" customHeight="1">
      <c r="A104" s="12">
        <v>1097</v>
      </c>
      <c r="B104" s="12">
        <v>115</v>
      </c>
      <c r="C104" s="22" t="s">
        <v>907</v>
      </c>
      <c r="D104" s="12">
        <v>2324</v>
      </c>
      <c r="E104" s="12">
        <v>3639</v>
      </c>
      <c r="F104" s="2" t="s">
        <v>706</v>
      </c>
      <c r="G104" s="97">
        <v>0</v>
      </c>
      <c r="H104" s="56">
        <v>1204.4</v>
      </c>
      <c r="I104" s="16">
        <v>0</v>
      </c>
      <c r="J104" s="54">
        <v>0</v>
      </c>
      <c r="K104" s="68">
        <v>0</v>
      </c>
      <c r="L104" s="22"/>
    </row>
    <row r="105" spans="1:12" ht="12" customHeight="1">
      <c r="A105" s="12">
        <v>1064</v>
      </c>
      <c r="B105" s="12">
        <v>115</v>
      </c>
      <c r="C105" s="22" t="s">
        <v>907</v>
      </c>
      <c r="D105" s="12">
        <v>2324</v>
      </c>
      <c r="E105" s="12">
        <v>3722</v>
      </c>
      <c r="F105" s="2" t="s">
        <v>1411</v>
      </c>
      <c r="G105" s="97">
        <v>400</v>
      </c>
      <c r="H105" s="56">
        <v>2036.1</v>
      </c>
      <c r="I105" s="16">
        <v>1000</v>
      </c>
      <c r="J105" s="54">
        <v>1000</v>
      </c>
      <c r="K105" s="68">
        <v>1600</v>
      </c>
      <c r="L105" s="22"/>
    </row>
    <row r="106" spans="1:11" ht="12" customHeight="1">
      <c r="A106" s="12">
        <v>1098</v>
      </c>
      <c r="B106" s="12">
        <v>115</v>
      </c>
      <c r="C106" s="22" t="s">
        <v>907</v>
      </c>
      <c r="D106" s="12">
        <v>2329</v>
      </c>
      <c r="E106" s="12">
        <v>3313</v>
      </c>
      <c r="F106" s="2" t="s">
        <v>687</v>
      </c>
      <c r="G106" s="97">
        <v>0</v>
      </c>
      <c r="H106" s="56">
        <v>57.3</v>
      </c>
      <c r="I106" s="16">
        <v>0</v>
      </c>
      <c r="J106" s="54">
        <v>0</v>
      </c>
      <c r="K106" s="68">
        <v>0</v>
      </c>
    </row>
    <row r="107" spans="1:11" ht="12" customHeight="1">
      <c r="A107" s="10">
        <v>1152</v>
      </c>
      <c r="B107" s="12">
        <v>115</v>
      </c>
      <c r="C107" s="22" t="s">
        <v>907</v>
      </c>
      <c r="D107" s="12">
        <v>2329</v>
      </c>
      <c r="E107" s="12">
        <v>3412</v>
      </c>
      <c r="F107" s="2" t="s">
        <v>834</v>
      </c>
      <c r="G107" s="97">
        <v>0</v>
      </c>
      <c r="H107" s="56">
        <v>0</v>
      </c>
      <c r="I107" s="16">
        <v>0</v>
      </c>
      <c r="J107" s="54">
        <v>0</v>
      </c>
      <c r="K107" s="68">
        <v>4000</v>
      </c>
    </row>
    <row r="108" spans="1:11" ht="12" customHeight="1">
      <c r="A108" s="10">
        <v>1092</v>
      </c>
      <c r="B108" s="12">
        <v>115</v>
      </c>
      <c r="C108" s="22" t="s">
        <v>907</v>
      </c>
      <c r="D108" s="12">
        <v>2329</v>
      </c>
      <c r="E108" s="12">
        <v>3639</v>
      </c>
      <c r="F108" s="2" t="s">
        <v>687</v>
      </c>
      <c r="G108" s="97">
        <v>0</v>
      </c>
      <c r="H108" s="56">
        <v>122.4</v>
      </c>
      <c r="I108" s="16">
        <v>0</v>
      </c>
      <c r="J108" s="54">
        <v>0</v>
      </c>
      <c r="K108" s="68">
        <v>0</v>
      </c>
    </row>
    <row r="109" spans="1:12" ht="12" customHeight="1">
      <c r="A109" s="10">
        <v>1145</v>
      </c>
      <c r="B109" s="12">
        <v>116</v>
      </c>
      <c r="C109" s="22" t="s">
        <v>522</v>
      </c>
      <c r="D109" s="12">
        <v>2310</v>
      </c>
      <c r="E109" s="12">
        <v>6171</v>
      </c>
      <c r="F109" s="2" t="s">
        <v>410</v>
      </c>
      <c r="G109" s="97">
        <v>0</v>
      </c>
      <c r="H109" s="56">
        <v>12.7</v>
      </c>
      <c r="I109" s="16">
        <v>0</v>
      </c>
      <c r="J109" s="54">
        <v>0</v>
      </c>
      <c r="K109" s="68">
        <v>15</v>
      </c>
      <c r="L109" s="22"/>
    </row>
    <row r="110" spans="1:12" ht="12" customHeight="1">
      <c r="A110" s="12">
        <v>1065</v>
      </c>
      <c r="B110" s="12" t="s">
        <v>877</v>
      </c>
      <c r="C110" s="22" t="s">
        <v>878</v>
      </c>
      <c r="D110" s="12" t="s">
        <v>883</v>
      </c>
      <c r="E110" s="12">
        <v>6409</v>
      </c>
      <c r="F110" s="2" t="s">
        <v>884</v>
      </c>
      <c r="G110" s="97">
        <v>430</v>
      </c>
      <c r="H110" s="56">
        <v>661.8</v>
      </c>
      <c r="I110" s="16">
        <v>480</v>
      </c>
      <c r="J110" s="54">
        <v>480</v>
      </c>
      <c r="K110" s="68">
        <v>600</v>
      </c>
      <c r="L110" s="22"/>
    </row>
    <row r="111" spans="1:12" ht="12" customHeight="1">
      <c r="A111" s="12">
        <v>1066</v>
      </c>
      <c r="B111" s="12">
        <v>119</v>
      </c>
      <c r="C111" s="22" t="s">
        <v>910</v>
      </c>
      <c r="D111" s="12">
        <v>2111</v>
      </c>
      <c r="E111" s="12">
        <v>6171</v>
      </c>
      <c r="F111" s="2" t="s">
        <v>914</v>
      </c>
      <c r="G111" s="97">
        <v>5</v>
      </c>
      <c r="H111" s="56">
        <v>0.4</v>
      </c>
      <c r="I111" s="16">
        <v>5</v>
      </c>
      <c r="J111" s="54">
        <v>5</v>
      </c>
      <c r="K111" s="68">
        <v>5</v>
      </c>
      <c r="L111" s="22"/>
    </row>
    <row r="112" spans="1:12" ht="12" customHeight="1">
      <c r="A112" s="23">
        <v>1142</v>
      </c>
      <c r="B112" s="12">
        <v>119</v>
      </c>
      <c r="C112" s="22" t="s">
        <v>910</v>
      </c>
      <c r="D112" s="12">
        <v>2329</v>
      </c>
      <c r="E112" s="12">
        <v>2140</v>
      </c>
      <c r="F112" s="2" t="s">
        <v>687</v>
      </c>
      <c r="G112" s="97">
        <v>0</v>
      </c>
      <c r="H112" s="56">
        <v>0</v>
      </c>
      <c r="I112" s="16">
        <v>400</v>
      </c>
      <c r="J112" s="54">
        <v>400</v>
      </c>
      <c r="K112" s="68">
        <v>0</v>
      </c>
      <c r="L112" s="22"/>
    </row>
    <row r="113" spans="1:12" ht="12" customHeight="1">
      <c r="A113" s="12">
        <v>1110</v>
      </c>
      <c r="B113" s="12">
        <v>119</v>
      </c>
      <c r="C113" s="22" t="s">
        <v>910</v>
      </c>
      <c r="D113" s="12">
        <v>2329</v>
      </c>
      <c r="E113" s="12">
        <v>3316</v>
      </c>
      <c r="F113" s="2" t="s">
        <v>687</v>
      </c>
      <c r="G113" s="97">
        <v>0</v>
      </c>
      <c r="H113" s="56">
        <v>166.6</v>
      </c>
      <c r="I113" s="16">
        <v>247</v>
      </c>
      <c r="J113" s="54">
        <v>247</v>
      </c>
      <c r="K113" s="68">
        <v>250</v>
      </c>
      <c r="L113" s="22"/>
    </row>
    <row r="114" spans="1:12" ht="12" customHeight="1">
      <c r="A114" s="12">
        <v>1105</v>
      </c>
      <c r="B114" s="12">
        <v>120</v>
      </c>
      <c r="C114" s="22" t="s">
        <v>1104</v>
      </c>
      <c r="D114" s="12">
        <v>2324</v>
      </c>
      <c r="E114" s="12">
        <v>6171</v>
      </c>
      <c r="F114" s="2" t="s">
        <v>706</v>
      </c>
      <c r="G114" s="97">
        <v>0</v>
      </c>
      <c r="H114" s="56">
        <v>1181.8</v>
      </c>
      <c r="I114" s="16">
        <v>0</v>
      </c>
      <c r="J114" s="54">
        <v>0</v>
      </c>
      <c r="K114" s="68">
        <v>0</v>
      </c>
      <c r="L114" s="22"/>
    </row>
    <row r="115" spans="1:12" ht="12" customHeight="1">
      <c r="A115" s="12">
        <v>1067</v>
      </c>
      <c r="B115" s="12">
        <v>121</v>
      </c>
      <c r="C115" s="22" t="s">
        <v>696</v>
      </c>
      <c r="D115" s="12">
        <v>2210</v>
      </c>
      <c r="E115" s="12">
        <v>3322</v>
      </c>
      <c r="F115" s="2" t="s">
        <v>884</v>
      </c>
      <c r="G115" s="97">
        <v>50</v>
      </c>
      <c r="H115" s="56">
        <v>50</v>
      </c>
      <c r="I115" s="16">
        <v>50</v>
      </c>
      <c r="J115" s="54">
        <v>50</v>
      </c>
      <c r="K115" s="117">
        <v>60</v>
      </c>
      <c r="L115" s="22"/>
    </row>
    <row r="116" spans="1:12" ht="12" customHeight="1">
      <c r="A116" s="12">
        <v>1068</v>
      </c>
      <c r="B116" s="12">
        <v>122</v>
      </c>
      <c r="C116" s="22" t="s">
        <v>1016</v>
      </c>
      <c r="D116" s="12">
        <v>2111</v>
      </c>
      <c r="E116" s="12">
        <v>2140</v>
      </c>
      <c r="F116" s="2" t="s">
        <v>914</v>
      </c>
      <c r="G116" s="97">
        <v>80</v>
      </c>
      <c r="H116" s="56">
        <v>268.6</v>
      </c>
      <c r="I116" s="16">
        <v>200</v>
      </c>
      <c r="J116" s="54">
        <v>200</v>
      </c>
      <c r="K116" s="68">
        <v>175</v>
      </c>
      <c r="L116" s="22"/>
    </row>
    <row r="117" spans="1:12" ht="12" customHeight="1">
      <c r="A117" s="23">
        <v>1157</v>
      </c>
      <c r="B117" s="12">
        <v>122</v>
      </c>
      <c r="C117" s="22" t="s">
        <v>1016</v>
      </c>
      <c r="D117" s="12">
        <v>2111</v>
      </c>
      <c r="E117" s="12">
        <v>2140</v>
      </c>
      <c r="F117" s="2" t="s">
        <v>660</v>
      </c>
      <c r="G117" s="97">
        <v>0</v>
      </c>
      <c r="H117" s="56">
        <v>0</v>
      </c>
      <c r="I117" s="16">
        <v>0</v>
      </c>
      <c r="J117" s="54">
        <v>0</v>
      </c>
      <c r="K117" s="68">
        <v>25</v>
      </c>
      <c r="L117" s="22"/>
    </row>
    <row r="118" spans="1:12" ht="12" customHeight="1">
      <c r="A118" s="12">
        <v>1069</v>
      </c>
      <c r="B118" s="12">
        <v>122</v>
      </c>
      <c r="C118" s="22" t="s">
        <v>1016</v>
      </c>
      <c r="D118" s="12">
        <v>2112</v>
      </c>
      <c r="E118" s="12">
        <v>2140</v>
      </c>
      <c r="F118" s="2" t="s">
        <v>892</v>
      </c>
      <c r="G118" s="97">
        <v>500</v>
      </c>
      <c r="H118" s="56">
        <v>547.9</v>
      </c>
      <c r="I118" s="16">
        <v>600</v>
      </c>
      <c r="J118" s="54">
        <v>600</v>
      </c>
      <c r="K118" s="68">
        <v>650</v>
      </c>
      <c r="L118" s="22"/>
    </row>
    <row r="119" spans="1:12" ht="12" customHeight="1">
      <c r="A119" s="12">
        <v>1118</v>
      </c>
      <c r="B119" s="12">
        <v>122</v>
      </c>
      <c r="C119" s="22" t="s">
        <v>1016</v>
      </c>
      <c r="D119" s="12">
        <v>2131</v>
      </c>
      <c r="E119" s="12">
        <v>3639</v>
      </c>
      <c r="F119" s="2" t="s">
        <v>906</v>
      </c>
      <c r="G119" s="97">
        <v>0</v>
      </c>
      <c r="H119" s="56">
        <v>14.4</v>
      </c>
      <c r="I119" s="16">
        <v>14</v>
      </c>
      <c r="J119" s="54">
        <v>14</v>
      </c>
      <c r="K119" s="68">
        <v>14</v>
      </c>
      <c r="L119" s="22"/>
    </row>
    <row r="120" spans="1:12" ht="12" customHeight="1">
      <c r="A120" s="12">
        <v>1103</v>
      </c>
      <c r="B120" s="12">
        <v>122</v>
      </c>
      <c r="C120" s="22" t="s">
        <v>1016</v>
      </c>
      <c r="D120" s="12">
        <v>2324</v>
      </c>
      <c r="E120" s="12">
        <v>2140</v>
      </c>
      <c r="F120" s="2" t="s">
        <v>706</v>
      </c>
      <c r="G120" s="97">
        <v>0</v>
      </c>
      <c r="H120" s="56">
        <v>24.9</v>
      </c>
      <c r="I120" s="16">
        <v>0</v>
      </c>
      <c r="J120" s="54">
        <v>0</v>
      </c>
      <c r="K120" s="68">
        <v>0</v>
      </c>
      <c r="L120" s="22"/>
    </row>
    <row r="121" spans="1:11" ht="12" customHeight="1">
      <c r="A121" s="12">
        <v>1070</v>
      </c>
      <c r="B121" s="12">
        <v>122</v>
      </c>
      <c r="C121" s="22" t="s">
        <v>1016</v>
      </c>
      <c r="D121" s="12">
        <v>2329</v>
      </c>
      <c r="E121" s="12">
        <v>2140</v>
      </c>
      <c r="F121" s="2" t="s">
        <v>687</v>
      </c>
      <c r="G121" s="97">
        <v>600</v>
      </c>
      <c r="H121" s="56">
        <v>698.5</v>
      </c>
      <c r="I121" s="16">
        <v>600</v>
      </c>
      <c r="J121" s="54">
        <v>600</v>
      </c>
      <c r="K121" s="68">
        <v>600</v>
      </c>
    </row>
    <row r="122" spans="1:25" s="13" customFormat="1" ht="12" customHeight="1">
      <c r="A122" s="12">
        <v>1071</v>
      </c>
      <c r="B122" s="12" t="s">
        <v>920</v>
      </c>
      <c r="C122" s="22" t="s">
        <v>1412</v>
      </c>
      <c r="D122" s="12" t="s">
        <v>888</v>
      </c>
      <c r="E122" s="12">
        <v>3412</v>
      </c>
      <c r="F122" s="2" t="s">
        <v>1413</v>
      </c>
      <c r="G122" s="97">
        <v>10300</v>
      </c>
      <c r="H122" s="56">
        <v>11721.4</v>
      </c>
      <c r="I122" s="16">
        <v>11100</v>
      </c>
      <c r="J122" s="54">
        <v>11100</v>
      </c>
      <c r="K122" s="68">
        <v>11400</v>
      </c>
      <c r="L122" s="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11" ht="12" customHeight="1">
      <c r="A123" s="12">
        <v>1072</v>
      </c>
      <c r="B123" s="12" t="s">
        <v>920</v>
      </c>
      <c r="C123" s="22" t="s">
        <v>1412</v>
      </c>
      <c r="D123" s="12" t="s">
        <v>888</v>
      </c>
      <c r="E123" s="12">
        <v>3412</v>
      </c>
      <c r="F123" s="2" t="s">
        <v>1414</v>
      </c>
      <c r="G123" s="97">
        <v>1300</v>
      </c>
      <c r="H123" s="56">
        <v>1013.8</v>
      </c>
      <c r="I123" s="16">
        <v>1300</v>
      </c>
      <c r="J123" s="54">
        <v>1300</v>
      </c>
      <c r="K123" s="68">
        <v>0</v>
      </c>
    </row>
    <row r="124" spans="1:12" ht="12" customHeight="1">
      <c r="A124" s="12">
        <v>1073</v>
      </c>
      <c r="B124" s="12">
        <v>191</v>
      </c>
      <c r="C124" s="22" t="s">
        <v>1412</v>
      </c>
      <c r="D124" s="12" t="s">
        <v>888</v>
      </c>
      <c r="E124" s="12">
        <v>3412</v>
      </c>
      <c r="F124" s="2" t="s">
        <v>1415</v>
      </c>
      <c r="G124" s="97">
        <v>2700</v>
      </c>
      <c r="H124" s="56">
        <v>2947.5</v>
      </c>
      <c r="I124" s="16">
        <v>2700</v>
      </c>
      <c r="J124" s="54">
        <v>2700</v>
      </c>
      <c r="K124" s="68">
        <v>2700</v>
      </c>
      <c r="L124" s="22"/>
    </row>
    <row r="125" spans="1:11" ht="12" customHeight="1">
      <c r="A125" s="12">
        <v>1074</v>
      </c>
      <c r="B125" s="12">
        <v>191</v>
      </c>
      <c r="C125" s="22" t="s">
        <v>1412</v>
      </c>
      <c r="D125" s="12" t="s">
        <v>888</v>
      </c>
      <c r="E125" s="12">
        <v>3412</v>
      </c>
      <c r="F125" s="2" t="s">
        <v>1416</v>
      </c>
      <c r="G125" s="97">
        <v>8500</v>
      </c>
      <c r="H125" s="56">
        <v>9242.5</v>
      </c>
      <c r="I125" s="16">
        <v>8500</v>
      </c>
      <c r="J125" s="54">
        <v>8500</v>
      </c>
      <c r="K125" s="68">
        <v>8900</v>
      </c>
    </row>
    <row r="126" spans="1:12" ht="12" customHeight="1">
      <c r="A126" s="12">
        <v>1075</v>
      </c>
      <c r="B126" s="12">
        <v>191</v>
      </c>
      <c r="C126" s="22" t="s">
        <v>1412</v>
      </c>
      <c r="D126" s="12" t="s">
        <v>888</v>
      </c>
      <c r="E126" s="12">
        <v>3412</v>
      </c>
      <c r="F126" s="2" t="s">
        <v>1417</v>
      </c>
      <c r="G126" s="97">
        <v>1500</v>
      </c>
      <c r="H126" s="56">
        <v>615</v>
      </c>
      <c r="I126" s="16">
        <v>1800</v>
      </c>
      <c r="J126" s="54">
        <v>1800</v>
      </c>
      <c r="K126" s="68">
        <v>500</v>
      </c>
      <c r="L126" s="22"/>
    </row>
    <row r="127" spans="1:11" ht="12" customHeight="1">
      <c r="A127" s="12">
        <v>1076</v>
      </c>
      <c r="B127" s="12">
        <v>191</v>
      </c>
      <c r="C127" s="22" t="s">
        <v>1412</v>
      </c>
      <c r="D127" s="12">
        <v>2132</v>
      </c>
      <c r="E127" s="12">
        <v>3412</v>
      </c>
      <c r="F127" s="2" t="s">
        <v>1418</v>
      </c>
      <c r="G127" s="97">
        <v>1000</v>
      </c>
      <c r="H127" s="56">
        <v>1134.1</v>
      </c>
      <c r="I127" s="16">
        <v>1100</v>
      </c>
      <c r="J127" s="54">
        <v>1100</v>
      </c>
      <c r="K127" s="69">
        <v>1100</v>
      </c>
    </row>
    <row r="128" spans="1:11" ht="12" customHeight="1">
      <c r="A128" s="12">
        <v>1077</v>
      </c>
      <c r="B128" s="12">
        <v>191</v>
      </c>
      <c r="C128" s="22" t="s">
        <v>1412</v>
      </c>
      <c r="D128" s="12" t="s">
        <v>895</v>
      </c>
      <c r="E128" s="12">
        <v>3412</v>
      </c>
      <c r="F128" s="2" t="s">
        <v>1419</v>
      </c>
      <c r="G128" s="97">
        <v>380</v>
      </c>
      <c r="H128" s="56">
        <v>606.8</v>
      </c>
      <c r="I128" s="16">
        <v>390</v>
      </c>
      <c r="J128" s="54">
        <v>390</v>
      </c>
      <c r="K128" s="68">
        <v>340</v>
      </c>
    </row>
    <row r="129" spans="1:25" s="13" customFormat="1" ht="12" customHeight="1">
      <c r="A129" s="12">
        <v>1078</v>
      </c>
      <c r="B129" s="12">
        <v>191</v>
      </c>
      <c r="C129" s="22" t="s">
        <v>1412</v>
      </c>
      <c r="D129" s="12" t="s">
        <v>895</v>
      </c>
      <c r="E129" s="12">
        <v>3412</v>
      </c>
      <c r="F129" s="2" t="s">
        <v>1420</v>
      </c>
      <c r="G129" s="97">
        <v>820</v>
      </c>
      <c r="H129" s="56">
        <v>919</v>
      </c>
      <c r="I129" s="16">
        <v>550</v>
      </c>
      <c r="J129" s="54">
        <v>550</v>
      </c>
      <c r="K129" s="68">
        <v>600</v>
      </c>
      <c r="L129" s="22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13" customFormat="1" ht="12" customHeight="1">
      <c r="A130" s="12">
        <v>1131</v>
      </c>
      <c r="B130" s="12">
        <v>191</v>
      </c>
      <c r="C130" s="22" t="s">
        <v>1412</v>
      </c>
      <c r="D130" s="12">
        <v>2210</v>
      </c>
      <c r="E130" s="12">
        <v>3412</v>
      </c>
      <c r="F130" s="2" t="s">
        <v>884</v>
      </c>
      <c r="G130" s="97">
        <v>0</v>
      </c>
      <c r="H130" s="56">
        <v>9.4</v>
      </c>
      <c r="I130" s="16">
        <v>0</v>
      </c>
      <c r="J130" s="7">
        <v>0</v>
      </c>
      <c r="K130" s="68">
        <v>0</v>
      </c>
      <c r="L130" s="22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s="13" customFormat="1" ht="12" customHeight="1">
      <c r="A131" s="12">
        <v>1136</v>
      </c>
      <c r="B131" s="12">
        <v>191</v>
      </c>
      <c r="C131" s="22" t="s">
        <v>1412</v>
      </c>
      <c r="D131" s="12">
        <v>2310</v>
      </c>
      <c r="E131" s="12">
        <v>3412</v>
      </c>
      <c r="F131" s="2" t="s">
        <v>410</v>
      </c>
      <c r="G131" s="97">
        <v>0</v>
      </c>
      <c r="H131" s="56">
        <v>27.7</v>
      </c>
      <c r="I131" s="16">
        <v>0</v>
      </c>
      <c r="J131" s="7">
        <v>0</v>
      </c>
      <c r="K131" s="68">
        <v>0</v>
      </c>
      <c r="L131" s="22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13" customFormat="1" ht="12" customHeight="1">
      <c r="A132" s="12">
        <v>1079</v>
      </c>
      <c r="B132" s="12">
        <v>191</v>
      </c>
      <c r="C132" s="22" t="s">
        <v>1412</v>
      </c>
      <c r="D132" s="12">
        <v>2324</v>
      </c>
      <c r="E132" s="12">
        <v>3412</v>
      </c>
      <c r="F132" s="2" t="s">
        <v>656</v>
      </c>
      <c r="G132" s="97">
        <v>2000</v>
      </c>
      <c r="H132" s="56">
        <v>2000</v>
      </c>
      <c r="I132" s="16">
        <v>2000</v>
      </c>
      <c r="J132" s="54">
        <v>2000</v>
      </c>
      <c r="K132" s="68">
        <v>2000</v>
      </c>
      <c r="L132" s="2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s="13" customFormat="1" ht="12" customHeight="1">
      <c r="A133" s="12">
        <v>1104</v>
      </c>
      <c r="B133" s="12">
        <v>191</v>
      </c>
      <c r="C133" s="22" t="s">
        <v>1412</v>
      </c>
      <c r="D133" s="12">
        <v>2324</v>
      </c>
      <c r="E133" s="12">
        <v>3412</v>
      </c>
      <c r="F133" s="2" t="s">
        <v>706</v>
      </c>
      <c r="G133" s="97">
        <v>0</v>
      </c>
      <c r="H133" s="56">
        <v>96.5</v>
      </c>
      <c r="I133" s="16">
        <v>0</v>
      </c>
      <c r="J133" s="7">
        <v>400</v>
      </c>
      <c r="K133" s="68">
        <v>0</v>
      </c>
      <c r="L133" s="22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11" ht="12" customHeight="1">
      <c r="A134" s="12">
        <v>1080</v>
      </c>
      <c r="B134" s="12">
        <v>195</v>
      </c>
      <c r="C134" s="22" t="s">
        <v>921</v>
      </c>
      <c r="D134" s="12">
        <v>2111</v>
      </c>
      <c r="E134" s="12">
        <v>6171</v>
      </c>
      <c r="F134" s="2" t="s">
        <v>1421</v>
      </c>
      <c r="G134" s="97">
        <v>150</v>
      </c>
      <c r="H134" s="56">
        <v>218.7</v>
      </c>
      <c r="I134" s="16">
        <v>200</v>
      </c>
      <c r="J134" s="54">
        <v>200</v>
      </c>
      <c r="K134" s="68">
        <v>230</v>
      </c>
    </row>
    <row r="135" spans="1:12" ht="12" customHeight="1">
      <c r="A135" s="12">
        <v>1081</v>
      </c>
      <c r="B135" s="12">
        <v>195</v>
      </c>
      <c r="C135" s="22" t="s">
        <v>921</v>
      </c>
      <c r="D135" s="12">
        <v>2460</v>
      </c>
      <c r="E135" s="12"/>
      <c r="F135" s="2" t="s">
        <v>1440</v>
      </c>
      <c r="G135" s="97">
        <v>450</v>
      </c>
      <c r="H135" s="56">
        <v>596.3</v>
      </c>
      <c r="I135" s="16">
        <v>600</v>
      </c>
      <c r="J135" s="54">
        <v>600</v>
      </c>
      <c r="K135" s="68">
        <v>700</v>
      </c>
      <c r="L135" s="22"/>
    </row>
    <row r="136" spans="1:25" s="13" customFormat="1" ht="13.5" thickBot="1">
      <c r="A136" s="1068" t="s">
        <v>922</v>
      </c>
      <c r="B136" s="1068"/>
      <c r="C136" s="1068"/>
      <c r="D136" s="1068"/>
      <c r="E136" s="1068"/>
      <c r="F136" s="1068"/>
      <c r="G136" s="124">
        <f>SUM(G37:G135)</f>
        <v>194278</v>
      </c>
      <c r="H136" s="55">
        <f>SUM(H37:H135)</f>
        <v>306083.2</v>
      </c>
      <c r="I136" s="354">
        <f>SUM(I36:I135)</f>
        <v>243683</v>
      </c>
      <c r="J136" s="55">
        <f>SUM(J36:J135)</f>
        <v>264228.8</v>
      </c>
      <c r="K136" s="126">
        <f>SUM(K36:K135)</f>
        <v>273867</v>
      </c>
      <c r="L136" s="22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16" s="32" customFormat="1" ht="14.25" customHeight="1">
      <c r="A137" s="12">
        <v>1082</v>
      </c>
      <c r="B137" s="12">
        <v>100</v>
      </c>
      <c r="C137" s="26" t="s">
        <v>882</v>
      </c>
      <c r="D137" s="12">
        <v>3113</v>
      </c>
      <c r="E137" s="12">
        <v>5311</v>
      </c>
      <c r="F137" s="22" t="s">
        <v>722</v>
      </c>
      <c r="G137" s="319">
        <v>200</v>
      </c>
      <c r="H137" s="56">
        <v>162</v>
      </c>
      <c r="I137" s="355">
        <v>270</v>
      </c>
      <c r="J137" s="356">
        <v>270</v>
      </c>
      <c r="K137" s="70">
        <v>0</v>
      </c>
      <c r="L137" s="22"/>
      <c r="M137"/>
      <c r="N137"/>
      <c r="O137"/>
      <c r="P137"/>
    </row>
    <row r="138" spans="1:11" ht="12.75">
      <c r="A138" s="12">
        <v>1083</v>
      </c>
      <c r="B138" s="12">
        <v>102</v>
      </c>
      <c r="C138" s="22" t="s">
        <v>860</v>
      </c>
      <c r="D138" s="12">
        <v>3112</v>
      </c>
      <c r="E138" s="12">
        <v>3612</v>
      </c>
      <c r="F138" s="2" t="s">
        <v>1441</v>
      </c>
      <c r="G138" s="135">
        <v>60</v>
      </c>
      <c r="H138" s="56">
        <v>270.7</v>
      </c>
      <c r="I138" s="357">
        <v>0</v>
      </c>
      <c r="J138" s="56">
        <v>0</v>
      </c>
      <c r="K138" s="71">
        <v>0</v>
      </c>
    </row>
    <row r="139" spans="1:12" ht="12.75">
      <c r="A139" s="12">
        <v>1084</v>
      </c>
      <c r="B139" s="12">
        <v>108</v>
      </c>
      <c r="C139" s="22" t="s">
        <v>901</v>
      </c>
      <c r="D139" s="12">
        <v>3113</v>
      </c>
      <c r="E139" s="12">
        <v>6171</v>
      </c>
      <c r="F139" s="2" t="s">
        <v>722</v>
      </c>
      <c r="G139" s="97">
        <v>5</v>
      </c>
      <c r="H139" s="56">
        <v>108.8</v>
      </c>
      <c r="I139" s="16">
        <v>50</v>
      </c>
      <c r="J139" s="54">
        <v>50</v>
      </c>
      <c r="K139" s="71">
        <v>35</v>
      </c>
      <c r="L139" s="22"/>
    </row>
    <row r="140" spans="1:12" ht="12.75">
      <c r="A140" s="12">
        <v>1085</v>
      </c>
      <c r="B140" s="12">
        <v>112</v>
      </c>
      <c r="C140" s="22" t="s">
        <v>903</v>
      </c>
      <c r="D140" s="12">
        <v>3112</v>
      </c>
      <c r="E140" s="12">
        <v>3612</v>
      </c>
      <c r="F140" s="2" t="s">
        <v>1441</v>
      </c>
      <c r="G140" s="97">
        <v>16000</v>
      </c>
      <c r="H140" s="56">
        <v>16000</v>
      </c>
      <c r="I140" s="16">
        <v>5000</v>
      </c>
      <c r="J140" s="54">
        <v>11100</v>
      </c>
      <c r="K140" s="71">
        <v>0</v>
      </c>
      <c r="L140" s="22"/>
    </row>
    <row r="141" spans="1:12" ht="12.75">
      <c r="A141" s="12">
        <v>1086</v>
      </c>
      <c r="B141" s="12" t="s">
        <v>731</v>
      </c>
      <c r="C141" s="22" t="s">
        <v>904</v>
      </c>
      <c r="D141" s="12" t="s">
        <v>896</v>
      </c>
      <c r="E141" s="12">
        <v>3639</v>
      </c>
      <c r="F141" s="2" t="s">
        <v>924</v>
      </c>
      <c r="G141" s="97">
        <v>20000</v>
      </c>
      <c r="H141" s="56">
        <v>16701.4</v>
      </c>
      <c r="I141" s="16">
        <v>12000</v>
      </c>
      <c r="J141" s="54">
        <v>12000</v>
      </c>
      <c r="K141" s="68">
        <v>15000</v>
      </c>
      <c r="L141" s="22"/>
    </row>
    <row r="142" spans="1:12" ht="12.75">
      <c r="A142" s="12">
        <v>1087</v>
      </c>
      <c r="B142" s="12" t="s">
        <v>731</v>
      </c>
      <c r="C142" s="22" t="s">
        <v>904</v>
      </c>
      <c r="D142" s="12" t="s">
        <v>925</v>
      </c>
      <c r="E142" s="12">
        <v>3639</v>
      </c>
      <c r="F142" s="2" t="s">
        <v>1441</v>
      </c>
      <c r="G142" s="97">
        <v>36900</v>
      </c>
      <c r="H142" s="56">
        <v>85769.6</v>
      </c>
      <c r="I142" s="16">
        <v>40000</v>
      </c>
      <c r="J142" s="54">
        <v>40000</v>
      </c>
      <c r="K142" s="68">
        <v>36000</v>
      </c>
      <c r="L142" s="22"/>
    </row>
    <row r="143" spans="1:12" ht="12.75">
      <c r="A143" s="12">
        <v>1129</v>
      </c>
      <c r="B143" s="12">
        <v>115</v>
      </c>
      <c r="C143" s="22" t="s">
        <v>907</v>
      </c>
      <c r="D143" s="12">
        <v>3113</v>
      </c>
      <c r="E143" s="12">
        <v>2310</v>
      </c>
      <c r="F143" s="2" t="s">
        <v>1532</v>
      </c>
      <c r="G143" s="97">
        <v>0</v>
      </c>
      <c r="H143" s="56">
        <v>10</v>
      </c>
      <c r="I143" s="16">
        <v>0</v>
      </c>
      <c r="J143" s="54">
        <v>0</v>
      </c>
      <c r="K143" s="149">
        <v>0</v>
      </c>
      <c r="L143" s="22"/>
    </row>
    <row r="144" spans="1:12" ht="12.75">
      <c r="A144" s="10">
        <v>1130</v>
      </c>
      <c r="B144" s="12">
        <v>115</v>
      </c>
      <c r="C144" s="22" t="s">
        <v>907</v>
      </c>
      <c r="D144" s="12">
        <v>3121</v>
      </c>
      <c r="E144" s="12">
        <v>3421</v>
      </c>
      <c r="F144" s="2" t="s">
        <v>1533</v>
      </c>
      <c r="G144" s="97">
        <v>0</v>
      </c>
      <c r="H144" s="56">
        <v>1999.6</v>
      </c>
      <c r="I144" s="16">
        <v>0</v>
      </c>
      <c r="J144" s="54">
        <v>0</v>
      </c>
      <c r="K144" s="149">
        <v>0</v>
      </c>
      <c r="L144" s="22"/>
    </row>
    <row r="145" spans="1:12" ht="12.75">
      <c r="A145" s="10">
        <v>1146</v>
      </c>
      <c r="B145" s="12">
        <v>116</v>
      </c>
      <c r="C145" s="22" t="s">
        <v>522</v>
      </c>
      <c r="D145" s="12">
        <v>3113</v>
      </c>
      <c r="E145" s="12">
        <v>6171</v>
      </c>
      <c r="F145" s="2" t="s">
        <v>722</v>
      </c>
      <c r="G145" s="97">
        <v>0</v>
      </c>
      <c r="H145" s="56">
        <v>16.6</v>
      </c>
      <c r="I145" s="136">
        <v>0</v>
      </c>
      <c r="J145" s="54">
        <v>0</v>
      </c>
      <c r="K145" s="149">
        <v>15</v>
      </c>
      <c r="L145" s="22"/>
    </row>
    <row r="146" spans="1:12" ht="13.5" thickBot="1">
      <c r="A146" s="1068" t="s">
        <v>929</v>
      </c>
      <c r="B146" s="1068"/>
      <c r="C146" s="1068"/>
      <c r="D146" s="1068"/>
      <c r="E146" s="1068"/>
      <c r="F146" s="1068"/>
      <c r="G146" s="124">
        <f>SUM(G137:G145)</f>
        <v>73165</v>
      </c>
      <c r="H146" s="55">
        <f>SUM(H137:H145)</f>
        <v>121038.70000000001</v>
      </c>
      <c r="I146" s="358">
        <f>SUM(I137:I145)</f>
        <v>57320</v>
      </c>
      <c r="J146" s="55">
        <f>SUM(J137:J145)</f>
        <v>63420</v>
      </c>
      <c r="K146" s="126">
        <f>SUM(K137:K145)</f>
        <v>51050</v>
      </c>
      <c r="L146" s="22"/>
    </row>
    <row r="147" spans="1:11" ht="13.5" thickBot="1">
      <c r="A147" s="1069" t="s">
        <v>204</v>
      </c>
      <c r="B147" s="1069"/>
      <c r="C147" s="1069"/>
      <c r="D147" s="1069"/>
      <c r="E147" s="1069"/>
      <c r="F147" s="1069"/>
      <c r="G147" s="125">
        <f>SUM(G146,G136,G35)</f>
        <v>1161739</v>
      </c>
      <c r="H147" s="57">
        <f>SUM(H146,H136,H35)</f>
        <v>1422108.4</v>
      </c>
      <c r="I147" s="358">
        <f>SUM(I146,I136,I35)</f>
        <v>1272712</v>
      </c>
      <c r="J147" s="57">
        <f>SUM(J146,J136,J35)</f>
        <v>1299357.8</v>
      </c>
      <c r="K147" s="129">
        <f>SUM(K146,K136,K35)</f>
        <v>1362299</v>
      </c>
    </row>
    <row r="148" spans="1:11" ht="12.75">
      <c r="A148" s="12">
        <v>1126</v>
      </c>
      <c r="B148" s="12">
        <v>102</v>
      </c>
      <c r="C148" s="22" t="s">
        <v>860</v>
      </c>
      <c r="D148" s="12">
        <v>4111</v>
      </c>
      <c r="E148" s="12"/>
      <c r="F148" s="2" t="s">
        <v>275</v>
      </c>
      <c r="G148" s="135">
        <v>0</v>
      </c>
      <c r="H148" s="56">
        <v>5048.5</v>
      </c>
      <c r="I148" s="357">
        <v>0</v>
      </c>
      <c r="J148" s="56">
        <v>2333</v>
      </c>
      <c r="K148" s="68">
        <v>0</v>
      </c>
    </row>
    <row r="149" spans="1:11" ht="12.75">
      <c r="A149" s="12">
        <v>1088</v>
      </c>
      <c r="B149" s="12" t="s">
        <v>859</v>
      </c>
      <c r="C149" s="22" t="s">
        <v>860</v>
      </c>
      <c r="D149" s="12" t="s">
        <v>930</v>
      </c>
      <c r="E149" s="12"/>
      <c r="F149" s="2" t="s">
        <v>1442</v>
      </c>
      <c r="G149" s="135">
        <v>214585</v>
      </c>
      <c r="H149" s="56">
        <v>217166.6</v>
      </c>
      <c r="I149" s="357">
        <v>206197</v>
      </c>
      <c r="J149" s="56">
        <v>204367.5</v>
      </c>
      <c r="K149" s="68">
        <v>227180</v>
      </c>
    </row>
    <row r="150" spans="1:11" ht="12.75">
      <c r="A150" s="12">
        <v>1111</v>
      </c>
      <c r="B150" s="12">
        <v>102</v>
      </c>
      <c r="C150" s="22" t="s">
        <v>860</v>
      </c>
      <c r="D150" s="12">
        <v>4113</v>
      </c>
      <c r="E150" s="12"/>
      <c r="F150" s="2" t="s">
        <v>1053</v>
      </c>
      <c r="G150" s="135">
        <v>0</v>
      </c>
      <c r="H150" s="56">
        <v>5915.9</v>
      </c>
      <c r="I150" s="357">
        <v>0</v>
      </c>
      <c r="J150" s="56">
        <v>0</v>
      </c>
      <c r="K150" s="68">
        <v>0</v>
      </c>
    </row>
    <row r="151" spans="1:12" ht="12.75">
      <c r="A151" s="12">
        <v>1113</v>
      </c>
      <c r="B151" s="12">
        <v>102</v>
      </c>
      <c r="C151" s="22" t="s">
        <v>860</v>
      </c>
      <c r="D151" s="12">
        <v>4116</v>
      </c>
      <c r="E151" s="12"/>
      <c r="F151" s="2" t="s">
        <v>1375</v>
      </c>
      <c r="G151" s="135">
        <v>0</v>
      </c>
      <c r="H151" s="56">
        <v>10168.4</v>
      </c>
      <c r="I151" s="357">
        <v>0</v>
      </c>
      <c r="J151" s="56">
        <v>6745.5</v>
      </c>
      <c r="K151" s="68">
        <v>0</v>
      </c>
      <c r="L151" s="22"/>
    </row>
    <row r="152" spans="1:12" ht="12.75">
      <c r="A152" s="12">
        <v>1125</v>
      </c>
      <c r="B152" s="12">
        <v>102</v>
      </c>
      <c r="C152" s="22" t="s">
        <v>860</v>
      </c>
      <c r="D152" s="12">
        <v>4118</v>
      </c>
      <c r="E152" s="12"/>
      <c r="F152" s="2" t="s">
        <v>274</v>
      </c>
      <c r="G152" s="135">
        <v>0</v>
      </c>
      <c r="H152" s="56">
        <v>1256</v>
      </c>
      <c r="I152" s="357">
        <v>0</v>
      </c>
      <c r="J152" s="56">
        <v>0</v>
      </c>
      <c r="K152" s="68">
        <v>0</v>
      </c>
      <c r="L152" s="22"/>
    </row>
    <row r="153" spans="1:12" ht="12.75">
      <c r="A153" s="12">
        <v>1117</v>
      </c>
      <c r="B153" s="12">
        <v>102</v>
      </c>
      <c r="C153" s="22" t="s">
        <v>860</v>
      </c>
      <c r="D153" s="12">
        <v>4121</v>
      </c>
      <c r="E153" s="12"/>
      <c r="F153" s="2" t="s">
        <v>1380</v>
      </c>
      <c r="G153" s="135">
        <v>0</v>
      </c>
      <c r="H153" s="56">
        <v>271</v>
      </c>
      <c r="I153" s="357">
        <v>0</v>
      </c>
      <c r="J153" s="56">
        <v>0</v>
      </c>
      <c r="K153" s="68">
        <v>0</v>
      </c>
      <c r="L153" s="22"/>
    </row>
    <row r="154" spans="1:12" ht="12.75">
      <c r="A154" s="12">
        <v>1089</v>
      </c>
      <c r="B154" s="12" t="s">
        <v>893</v>
      </c>
      <c r="C154" s="22" t="s">
        <v>894</v>
      </c>
      <c r="D154" s="12" t="s">
        <v>931</v>
      </c>
      <c r="E154" s="12"/>
      <c r="F154" s="2" t="s">
        <v>1380</v>
      </c>
      <c r="G154" s="97">
        <v>2650</v>
      </c>
      <c r="H154" s="56">
        <v>4657.8</v>
      </c>
      <c r="I154" s="16">
        <v>4500</v>
      </c>
      <c r="J154" s="54">
        <v>4500</v>
      </c>
      <c r="K154" s="68">
        <v>3500</v>
      </c>
      <c r="L154" s="22"/>
    </row>
    <row r="155" spans="1:12" ht="12.75">
      <c r="A155" s="12">
        <v>1101</v>
      </c>
      <c r="B155" s="12">
        <v>102</v>
      </c>
      <c r="C155" s="22" t="s">
        <v>860</v>
      </c>
      <c r="D155" s="12">
        <v>4122</v>
      </c>
      <c r="E155" s="12"/>
      <c r="F155" s="2" t="s">
        <v>1051</v>
      </c>
      <c r="G155" s="97">
        <v>0</v>
      </c>
      <c r="H155" s="56">
        <v>340711.5</v>
      </c>
      <c r="I155" s="16">
        <v>0</v>
      </c>
      <c r="J155" s="54">
        <v>3573.3</v>
      </c>
      <c r="K155" s="68">
        <v>0</v>
      </c>
      <c r="L155" s="22"/>
    </row>
    <row r="156" spans="1:12" ht="12.75">
      <c r="A156" s="12">
        <v>1112</v>
      </c>
      <c r="B156" s="12">
        <v>102</v>
      </c>
      <c r="C156" s="22" t="s">
        <v>860</v>
      </c>
      <c r="D156" s="12">
        <v>4131</v>
      </c>
      <c r="E156" s="12"/>
      <c r="F156" s="2" t="s">
        <v>1106</v>
      </c>
      <c r="G156" s="97">
        <v>0</v>
      </c>
      <c r="H156" s="56">
        <v>12493</v>
      </c>
      <c r="I156" s="16">
        <v>0</v>
      </c>
      <c r="J156" s="54">
        <v>3596</v>
      </c>
      <c r="K156" s="68">
        <v>0</v>
      </c>
      <c r="L156" s="22"/>
    </row>
    <row r="157" spans="1:12" ht="12.75">
      <c r="A157" s="12">
        <v>1148</v>
      </c>
      <c r="B157" s="12">
        <v>102</v>
      </c>
      <c r="C157" s="22" t="s">
        <v>860</v>
      </c>
      <c r="D157" s="12">
        <v>4152</v>
      </c>
      <c r="E157" s="12"/>
      <c r="F157" s="2" t="s">
        <v>1534</v>
      </c>
      <c r="G157" s="97">
        <v>0</v>
      </c>
      <c r="H157" s="56">
        <v>19</v>
      </c>
      <c r="I157" s="16">
        <v>0</v>
      </c>
      <c r="J157" s="54">
        <v>0</v>
      </c>
      <c r="K157" s="68">
        <v>0</v>
      </c>
      <c r="L157" s="22"/>
    </row>
    <row r="158" spans="1:12" ht="12.75">
      <c r="A158" s="12">
        <v>1124</v>
      </c>
      <c r="B158" s="12">
        <v>102</v>
      </c>
      <c r="C158" s="22" t="s">
        <v>860</v>
      </c>
      <c r="D158" s="12">
        <v>4160</v>
      </c>
      <c r="E158" s="12"/>
      <c r="F158" s="2" t="s">
        <v>1377</v>
      </c>
      <c r="G158" s="97">
        <v>0</v>
      </c>
      <c r="H158" s="56">
        <v>554.1</v>
      </c>
      <c r="I158" s="16">
        <v>0</v>
      </c>
      <c r="J158" s="54">
        <v>0</v>
      </c>
      <c r="K158" s="68">
        <v>0</v>
      </c>
      <c r="L158" s="22"/>
    </row>
    <row r="159" spans="1:12" ht="12.75">
      <c r="A159" s="12">
        <v>1116</v>
      </c>
      <c r="B159" s="12">
        <v>102</v>
      </c>
      <c r="C159" s="22" t="s">
        <v>860</v>
      </c>
      <c r="D159" s="12">
        <v>4213</v>
      </c>
      <c r="E159" s="12"/>
      <c r="F159" s="2" t="s">
        <v>1376</v>
      </c>
      <c r="G159" s="97">
        <v>0</v>
      </c>
      <c r="H159" s="56">
        <v>67240.4</v>
      </c>
      <c r="I159" s="16">
        <v>0</v>
      </c>
      <c r="J159" s="54">
        <v>46037.9</v>
      </c>
      <c r="K159" s="68">
        <v>0</v>
      </c>
      <c r="L159" s="22"/>
    </row>
    <row r="160" spans="1:12" ht="12.75">
      <c r="A160" s="12">
        <v>1114</v>
      </c>
      <c r="B160" s="12">
        <v>102</v>
      </c>
      <c r="C160" s="22" t="s">
        <v>860</v>
      </c>
      <c r="D160" s="12">
        <v>4216</v>
      </c>
      <c r="E160" s="12"/>
      <c r="F160" s="2" t="s">
        <v>1379</v>
      </c>
      <c r="G160" s="97">
        <v>0</v>
      </c>
      <c r="H160" s="56">
        <v>19672</v>
      </c>
      <c r="I160" s="16">
        <v>0</v>
      </c>
      <c r="J160" s="54">
        <v>0</v>
      </c>
      <c r="K160" s="68">
        <v>0</v>
      </c>
      <c r="L160" s="22"/>
    </row>
    <row r="161" spans="1:12" ht="12.75">
      <c r="A161" s="12">
        <v>1090</v>
      </c>
      <c r="B161" s="12">
        <v>102</v>
      </c>
      <c r="C161" s="22" t="s">
        <v>860</v>
      </c>
      <c r="D161" s="12">
        <v>4218</v>
      </c>
      <c r="E161" s="12"/>
      <c r="F161" s="2" t="s">
        <v>712</v>
      </c>
      <c r="G161" s="97">
        <v>42455</v>
      </c>
      <c r="H161" s="56">
        <v>42408.3</v>
      </c>
      <c r="I161" s="16">
        <v>0</v>
      </c>
      <c r="J161" s="54">
        <v>0</v>
      </c>
      <c r="K161" s="68">
        <v>51000</v>
      </c>
      <c r="L161" s="22"/>
    </row>
    <row r="162" spans="1:12" ht="12.75">
      <c r="A162" s="127">
        <v>1147</v>
      </c>
      <c r="B162" s="127">
        <v>102</v>
      </c>
      <c r="C162" s="132" t="s">
        <v>860</v>
      </c>
      <c r="D162" s="127">
        <v>4222</v>
      </c>
      <c r="E162" s="127"/>
      <c r="F162" s="128" t="s">
        <v>523</v>
      </c>
      <c r="G162" s="136">
        <v>0</v>
      </c>
      <c r="H162" s="320">
        <v>150</v>
      </c>
      <c r="I162" s="359">
        <v>0</v>
      </c>
      <c r="J162" s="360">
        <v>1481.9</v>
      </c>
      <c r="K162" s="133">
        <v>0</v>
      </c>
      <c r="L162" s="22"/>
    </row>
    <row r="163" spans="1:12" ht="13.5" thickBot="1">
      <c r="A163" s="1070" t="s">
        <v>932</v>
      </c>
      <c r="B163" s="1070"/>
      <c r="C163" s="1070"/>
      <c r="D163" s="1070"/>
      <c r="E163" s="1070"/>
      <c r="F163" s="1070"/>
      <c r="G163" s="125">
        <f>SUM(G148:G162)</f>
        <v>259690</v>
      </c>
      <c r="H163" s="57">
        <f>SUM(H148:H162)</f>
        <v>727732.5</v>
      </c>
      <c r="I163" s="358">
        <f>SUM(I148:I162)</f>
        <v>210697</v>
      </c>
      <c r="J163" s="361">
        <f>SUM(J148:J162)</f>
        <v>272635.10000000003</v>
      </c>
      <c r="K163" s="131">
        <f>SUM(K148:K162)</f>
        <v>281680</v>
      </c>
      <c r="L163" s="22"/>
    </row>
    <row r="164" spans="1:11" ht="14.25" thickBot="1" thickTop="1">
      <c r="A164" s="1071" t="s">
        <v>772</v>
      </c>
      <c r="B164" s="1071"/>
      <c r="C164" s="1071"/>
      <c r="D164" s="1071"/>
      <c r="E164" s="1071"/>
      <c r="F164" s="1071"/>
      <c r="G164" s="99">
        <f>SUM(G147+G163)</f>
        <v>1421429</v>
      </c>
      <c r="H164" s="93">
        <f>SUM(H147+H163)</f>
        <v>2149840.9</v>
      </c>
      <c r="I164" s="362">
        <f>SUM(I147+I163)</f>
        <v>1483409</v>
      </c>
      <c r="J164" s="330">
        <f>SUM(J147+J163)</f>
        <v>1571992.9000000001</v>
      </c>
      <c r="K164" s="130">
        <f>SUM(K147+K163)</f>
        <v>1643979</v>
      </c>
    </row>
    <row r="165" spans="1:12" ht="12.75">
      <c r="A165" s="15"/>
      <c r="B165" s="14"/>
      <c r="C165"/>
      <c r="D165" s="6"/>
      <c r="E165"/>
      <c r="F165" s="6"/>
      <c r="G165" s="113"/>
      <c r="H165" s="312"/>
      <c r="I165" s="310"/>
      <c r="J165" s="4"/>
      <c r="K165" s="113"/>
      <c r="L165" s="22"/>
    </row>
    <row r="166" spans="1:12" ht="12.75">
      <c r="A166" s="15"/>
      <c r="B166" s="14"/>
      <c r="C166"/>
      <c r="D166" s="6"/>
      <c r="E166"/>
      <c r="F166" s="6"/>
      <c r="G166" s="113"/>
      <c r="H166" s="312"/>
      <c r="I166" s="310"/>
      <c r="J166" s="4"/>
      <c r="K166" s="113"/>
      <c r="L166" s="22"/>
    </row>
    <row r="167" spans="1:11" ht="12.75">
      <c r="A167" s="15"/>
      <c r="B167" s="14"/>
      <c r="C167"/>
      <c r="D167" s="6"/>
      <c r="E167"/>
      <c r="F167" s="6"/>
      <c r="G167" s="113"/>
      <c r="H167" s="312"/>
      <c r="I167" s="313"/>
      <c r="J167" s="315"/>
      <c r="K167" s="5"/>
    </row>
    <row r="168" spans="1:10" ht="12.75">
      <c r="A168" s="15"/>
      <c r="B168" s="14"/>
      <c r="C168"/>
      <c r="D168" s="6"/>
      <c r="E168"/>
      <c r="F168" s="6"/>
      <c r="G168" s="113"/>
      <c r="H168" s="312"/>
      <c r="I168" s="313"/>
      <c r="J168" s="315"/>
    </row>
    <row r="169" spans="1:11" ht="12.75">
      <c r="A169" s="15"/>
      <c r="B169" s="14"/>
      <c r="C169"/>
      <c r="D169" s="6"/>
      <c r="E169"/>
      <c r="F169" s="6"/>
      <c r="G169" s="113"/>
      <c r="H169" s="312"/>
      <c r="I169" s="313"/>
      <c r="J169" s="315"/>
      <c r="K169" s="5"/>
    </row>
    <row r="170" spans="1:11" ht="12.75">
      <c r="A170" s="15"/>
      <c r="B170" s="14"/>
      <c r="C170"/>
      <c r="D170" s="6"/>
      <c r="E170"/>
      <c r="F170" s="6"/>
      <c r="G170" s="113"/>
      <c r="H170" s="312"/>
      <c r="I170" s="313"/>
      <c r="J170" s="315"/>
      <c r="K170" s="5"/>
    </row>
    <row r="171" spans="1:11" ht="12.75">
      <c r="A171" s="15"/>
      <c r="B171" s="14"/>
      <c r="C171"/>
      <c r="D171" s="6"/>
      <c r="E171"/>
      <c r="F171" s="6"/>
      <c r="G171" s="113"/>
      <c r="H171" s="312"/>
      <c r="I171" s="313"/>
      <c r="J171" s="315"/>
      <c r="K171" s="5"/>
    </row>
    <row r="172" spans="1:11" ht="12.75">
      <c r="A172" s="15"/>
      <c r="B172" s="14"/>
      <c r="C172"/>
      <c r="D172" s="6"/>
      <c r="E172"/>
      <c r="F172" s="6"/>
      <c r="G172" s="113"/>
      <c r="H172" s="312"/>
      <c r="I172" s="313"/>
      <c r="J172" s="315"/>
      <c r="K172" s="5"/>
    </row>
    <row r="173" spans="1:11" ht="12.75">
      <c r="A173" s="15"/>
      <c r="B173" s="14"/>
      <c r="C173"/>
      <c r="D173" s="6"/>
      <c r="E173"/>
      <c r="F173" s="6"/>
      <c r="G173" s="113"/>
      <c r="H173" s="312"/>
      <c r="I173" s="313"/>
      <c r="J173" s="315"/>
      <c r="K173" s="5"/>
    </row>
    <row r="174" spans="1:11" ht="12.75">
      <c r="A174" s="15"/>
      <c r="B174" s="14"/>
      <c r="C174"/>
      <c r="D174" s="6"/>
      <c r="E174"/>
      <c r="F174" s="6"/>
      <c r="G174" s="113"/>
      <c r="H174" s="312"/>
      <c r="I174" s="313"/>
      <c r="J174" s="315"/>
      <c r="K174" s="5"/>
    </row>
    <row r="175" spans="1:11" ht="12.75">
      <c r="A175" s="15"/>
      <c r="B175" s="14"/>
      <c r="C175"/>
      <c r="D175" s="6"/>
      <c r="E175"/>
      <c r="F175" s="6"/>
      <c r="G175" s="113"/>
      <c r="H175" s="312"/>
      <c r="I175" s="313"/>
      <c r="J175" s="315"/>
      <c r="K175" s="5"/>
    </row>
    <row r="176" spans="1:11" ht="12.75">
      <c r="A176" s="15"/>
      <c r="B176" s="14"/>
      <c r="C176"/>
      <c r="D176" s="6"/>
      <c r="E176"/>
      <c r="F176" s="6"/>
      <c r="G176" s="113"/>
      <c r="H176" s="312"/>
      <c r="I176" s="313"/>
      <c r="J176" s="315"/>
      <c r="K176" s="5"/>
    </row>
    <row r="177" spans="1:11" ht="12.75">
      <c r="A177" s="15"/>
      <c r="B177" s="14"/>
      <c r="C177"/>
      <c r="D177" s="6"/>
      <c r="E177"/>
      <c r="F177" s="6"/>
      <c r="G177" s="113"/>
      <c r="H177" s="312"/>
      <c r="I177" s="313"/>
      <c r="J177" s="315"/>
      <c r="K177" s="5"/>
    </row>
    <row r="178" spans="1:11" ht="12.75">
      <c r="A178" s="15"/>
      <c r="B178" s="14"/>
      <c r="C178"/>
      <c r="D178" s="6"/>
      <c r="E178"/>
      <c r="F178" s="6"/>
      <c r="G178" s="113"/>
      <c r="H178" s="312"/>
      <c r="I178" s="313"/>
      <c r="J178" s="315"/>
      <c r="K178" s="5"/>
    </row>
    <row r="179" spans="1:11" ht="12.75">
      <c r="A179" s="15"/>
      <c r="B179" s="14"/>
      <c r="C179"/>
      <c r="D179" s="6"/>
      <c r="E179"/>
      <c r="F179" s="6"/>
      <c r="G179" s="113"/>
      <c r="H179" s="312"/>
      <c r="I179" s="313"/>
      <c r="J179" s="315"/>
      <c r="K179" s="5"/>
    </row>
    <row r="180" spans="1:11" ht="12.75">
      <c r="A180" s="15"/>
      <c r="B180" s="14"/>
      <c r="C180"/>
      <c r="D180" s="6"/>
      <c r="E180"/>
      <c r="F180" s="6"/>
      <c r="G180" s="113"/>
      <c r="H180" s="312"/>
      <c r="I180" s="313"/>
      <c r="J180" s="315"/>
      <c r="K180" s="5"/>
    </row>
    <row r="181" spans="1:11" ht="12.75">
      <c r="A181" s="15"/>
      <c r="B181" s="14"/>
      <c r="C181"/>
      <c r="D181" s="6"/>
      <c r="E181"/>
      <c r="F181" s="6"/>
      <c r="G181" s="113"/>
      <c r="H181" s="312"/>
      <c r="I181" s="313"/>
      <c r="J181" s="315"/>
      <c r="K181" s="5"/>
    </row>
    <row r="182" spans="1:11" ht="12.75">
      <c r="A182" s="15"/>
      <c r="B182" s="14"/>
      <c r="C182"/>
      <c r="D182" s="6"/>
      <c r="E182"/>
      <c r="F182" s="6"/>
      <c r="G182" s="113"/>
      <c r="H182" s="312"/>
      <c r="I182" s="313"/>
      <c r="J182" s="315"/>
      <c r="K182" s="5"/>
    </row>
    <row r="183" spans="1:11" ht="12.75">
      <c r="A183" s="15"/>
      <c r="B183" s="14"/>
      <c r="C183"/>
      <c r="D183" s="6"/>
      <c r="E183"/>
      <c r="F183" s="6"/>
      <c r="G183" s="113"/>
      <c r="H183" s="312"/>
      <c r="I183" s="313"/>
      <c r="J183" s="315"/>
      <c r="K183" s="5"/>
    </row>
    <row r="184" spans="1:11" ht="12.75">
      <c r="A184" s="15"/>
      <c r="B184" s="14"/>
      <c r="C184"/>
      <c r="D184" s="6"/>
      <c r="E184"/>
      <c r="F184" s="6"/>
      <c r="G184" s="113"/>
      <c r="H184" s="312"/>
      <c r="I184" s="313"/>
      <c r="J184" s="315"/>
      <c r="K184" s="5"/>
    </row>
    <row r="185" spans="1:11" ht="12.75">
      <c r="A185" s="15"/>
      <c r="B185" s="14"/>
      <c r="C185"/>
      <c r="D185" s="6"/>
      <c r="E185"/>
      <c r="F185" s="6"/>
      <c r="G185" s="113"/>
      <c r="H185" s="312"/>
      <c r="I185" s="313"/>
      <c r="J185" s="315"/>
      <c r="K185" s="5"/>
    </row>
    <row r="186" spans="1:11" ht="12.75">
      <c r="A186" s="15"/>
      <c r="B186" s="14"/>
      <c r="C186"/>
      <c r="D186" s="6"/>
      <c r="E186"/>
      <c r="F186" s="6"/>
      <c r="G186" s="113"/>
      <c r="H186" s="312"/>
      <c r="I186" s="313"/>
      <c r="J186" s="315"/>
      <c r="K186" s="5"/>
    </row>
    <row r="187" spans="1:11" ht="12.75">
      <c r="A187" s="15"/>
      <c r="B187" s="14"/>
      <c r="C187"/>
      <c r="D187" s="6"/>
      <c r="E187"/>
      <c r="F187" s="6"/>
      <c r="G187" s="113"/>
      <c r="H187" s="312"/>
      <c r="I187" s="313"/>
      <c r="J187" s="315"/>
      <c r="K187" s="5"/>
    </row>
    <row r="188" spans="1:11" ht="12.75">
      <c r="A188" s="15"/>
      <c r="B188" s="14"/>
      <c r="C188"/>
      <c r="D188" s="6"/>
      <c r="E188"/>
      <c r="F188" s="6"/>
      <c r="G188" s="113"/>
      <c r="H188" s="312"/>
      <c r="I188" s="313"/>
      <c r="J188" s="315"/>
      <c r="K188" s="5"/>
    </row>
    <row r="189" spans="1:11" ht="12.75">
      <c r="A189" s="15"/>
      <c r="B189" s="14"/>
      <c r="C189"/>
      <c r="D189" s="6"/>
      <c r="E189"/>
      <c r="F189" s="6"/>
      <c r="G189" s="113"/>
      <c r="H189" s="312"/>
      <c r="I189" s="313"/>
      <c r="J189" s="315"/>
      <c r="K189" s="5"/>
    </row>
    <row r="190" spans="1:11" ht="12.75">
      <c r="A190" s="15"/>
      <c r="B190" s="14"/>
      <c r="C190"/>
      <c r="D190" s="6"/>
      <c r="E190"/>
      <c r="F190" s="6"/>
      <c r="G190" s="113"/>
      <c r="H190" s="312"/>
      <c r="I190" s="313"/>
      <c r="J190" s="315"/>
      <c r="K190" s="5"/>
    </row>
    <row r="191" spans="1:11" ht="12.75">
      <c r="A191" s="15"/>
      <c r="B191" s="14"/>
      <c r="C191"/>
      <c r="D191" s="6"/>
      <c r="E191"/>
      <c r="F191" s="6"/>
      <c r="G191" s="113"/>
      <c r="H191" s="312"/>
      <c r="I191" s="313"/>
      <c r="J191" s="315"/>
      <c r="K191" s="5"/>
    </row>
    <row r="192" spans="1:11" ht="12.75">
      <c r="A192" s="15"/>
      <c r="B192" s="14"/>
      <c r="C192"/>
      <c r="D192" s="6"/>
      <c r="E192"/>
      <c r="F192" s="6"/>
      <c r="G192" s="113"/>
      <c r="H192" s="312"/>
      <c r="I192" s="313"/>
      <c r="J192" s="315"/>
      <c r="K192" s="5"/>
    </row>
    <row r="193" spans="1:11" ht="12.75">
      <c r="A193" s="15"/>
      <c r="B193" s="14"/>
      <c r="C193"/>
      <c r="D193" s="6"/>
      <c r="E193"/>
      <c r="F193" s="6"/>
      <c r="G193" s="113"/>
      <c r="H193" s="312"/>
      <c r="I193" s="313"/>
      <c r="J193" s="315"/>
      <c r="K193" s="5"/>
    </row>
    <row r="194" spans="1:11" ht="12.75">
      <c r="A194" s="15"/>
      <c r="B194" s="14"/>
      <c r="C194"/>
      <c r="D194" s="6"/>
      <c r="E194"/>
      <c r="F194" s="6"/>
      <c r="G194" s="113"/>
      <c r="H194" s="312"/>
      <c r="I194" s="313"/>
      <c r="J194" s="315"/>
      <c r="K194" s="5"/>
    </row>
    <row r="195" spans="1:11" ht="12.75">
      <c r="A195" s="15"/>
      <c r="B195" s="14"/>
      <c r="C195"/>
      <c r="D195" s="6"/>
      <c r="E195"/>
      <c r="F195" s="6"/>
      <c r="G195" s="113"/>
      <c r="H195" s="312"/>
      <c r="I195" s="313"/>
      <c r="J195" s="315"/>
      <c r="K195" s="5"/>
    </row>
    <row r="196" spans="1:11" ht="12.75">
      <c r="A196" s="15"/>
      <c r="B196" s="14"/>
      <c r="C196"/>
      <c r="D196" s="6"/>
      <c r="E196"/>
      <c r="F196" s="6"/>
      <c r="G196" s="113"/>
      <c r="H196" s="312"/>
      <c r="I196" s="313"/>
      <c r="J196" s="315"/>
      <c r="K196" s="5"/>
    </row>
    <row r="197" spans="1:11" ht="12.75">
      <c r="A197" s="15"/>
      <c r="B197" s="14"/>
      <c r="C197"/>
      <c r="D197" s="6"/>
      <c r="E197"/>
      <c r="F197" s="6"/>
      <c r="G197" s="113"/>
      <c r="H197" s="312"/>
      <c r="I197" s="313"/>
      <c r="J197" s="315"/>
      <c r="K197" s="5"/>
    </row>
    <row r="198" spans="1:11" ht="12.75">
      <c r="A198" s="15"/>
      <c r="B198" s="14"/>
      <c r="C198"/>
      <c r="D198" s="6"/>
      <c r="E198"/>
      <c r="F198" s="6"/>
      <c r="G198" s="113"/>
      <c r="H198" s="312"/>
      <c r="I198" s="313"/>
      <c r="J198" s="315"/>
      <c r="K198" s="5"/>
    </row>
    <row r="199" spans="1:11" ht="12.75">
      <c r="A199" s="15"/>
      <c r="B199" s="14"/>
      <c r="C199"/>
      <c r="D199" s="6"/>
      <c r="E199"/>
      <c r="F199" s="6"/>
      <c r="G199" s="113"/>
      <c r="H199" s="312"/>
      <c r="I199" s="313"/>
      <c r="J199" s="315"/>
      <c r="K199" s="5"/>
    </row>
    <row r="200" spans="1:11" ht="12.75">
      <c r="A200" s="15"/>
      <c r="B200" s="14"/>
      <c r="C200"/>
      <c r="D200" s="6"/>
      <c r="E200"/>
      <c r="F200" s="6"/>
      <c r="G200" s="113"/>
      <c r="H200" s="312"/>
      <c r="I200" s="313"/>
      <c r="J200" s="315"/>
      <c r="K200" s="5"/>
    </row>
    <row r="201" spans="1:11" ht="12.75">
      <c r="A201" s="15"/>
      <c r="B201" s="14"/>
      <c r="C201"/>
      <c r="D201" s="6"/>
      <c r="E201"/>
      <c r="F201" s="6"/>
      <c r="G201" s="113"/>
      <c r="H201" s="312"/>
      <c r="I201" s="313"/>
      <c r="J201" s="315"/>
      <c r="K201" s="5"/>
    </row>
    <row r="202" spans="1:11" ht="12.75">
      <c r="A202" s="15"/>
      <c r="B202" s="14"/>
      <c r="C202"/>
      <c r="D202" s="6"/>
      <c r="E202"/>
      <c r="F202" s="6"/>
      <c r="G202" s="113"/>
      <c r="H202" s="312"/>
      <c r="I202" s="313"/>
      <c r="J202" s="315"/>
      <c r="K202" s="5"/>
    </row>
    <row r="203" spans="1:11" ht="12.75">
      <c r="A203" s="15"/>
      <c r="B203" s="14"/>
      <c r="C203"/>
      <c r="D203" s="6"/>
      <c r="E203"/>
      <c r="F203" s="6"/>
      <c r="G203" s="113"/>
      <c r="H203" s="312"/>
      <c r="I203" s="313"/>
      <c r="J203" s="315"/>
      <c r="K203" s="5"/>
    </row>
    <row r="204" spans="1:11" ht="12.75">
      <c r="A204" s="15"/>
      <c r="B204" s="14"/>
      <c r="C204"/>
      <c r="D204" s="6"/>
      <c r="E204"/>
      <c r="F204" s="6"/>
      <c r="G204" s="113"/>
      <c r="H204" s="312"/>
      <c r="I204" s="313"/>
      <c r="J204" s="315"/>
      <c r="K204" s="5"/>
    </row>
    <row r="205" spans="1:11" ht="12.75">
      <c r="A205" s="15"/>
      <c r="B205" s="14"/>
      <c r="C205"/>
      <c r="D205" s="6"/>
      <c r="E205"/>
      <c r="F205" s="6"/>
      <c r="G205" s="113"/>
      <c r="H205" s="312"/>
      <c r="I205" s="313"/>
      <c r="J205" s="315"/>
      <c r="K205" s="5"/>
    </row>
    <row r="206" spans="1:11" ht="12.75">
      <c r="A206" s="15"/>
      <c r="B206" s="14"/>
      <c r="C206"/>
      <c r="D206" s="6"/>
      <c r="E206"/>
      <c r="F206" s="6"/>
      <c r="G206" s="113"/>
      <c r="H206" s="312"/>
      <c r="I206" s="313"/>
      <c r="J206" s="315"/>
      <c r="K206" s="5"/>
    </row>
    <row r="207" spans="1:11" ht="12.75">
      <c r="A207" s="15"/>
      <c r="B207" s="14"/>
      <c r="C207"/>
      <c r="D207" s="6"/>
      <c r="E207"/>
      <c r="F207" s="6"/>
      <c r="G207" s="113"/>
      <c r="H207" s="312"/>
      <c r="I207" s="313"/>
      <c r="J207" s="315"/>
      <c r="K207" s="5"/>
    </row>
    <row r="208" spans="1:11" ht="12.75">
      <c r="A208" s="15"/>
      <c r="B208" s="14"/>
      <c r="C208"/>
      <c r="D208" s="6"/>
      <c r="E208"/>
      <c r="F208" s="6"/>
      <c r="G208" s="113"/>
      <c r="H208" s="312"/>
      <c r="I208" s="313"/>
      <c r="J208" s="315"/>
      <c r="K208" s="5"/>
    </row>
    <row r="209" spans="1:11" ht="12.75">
      <c r="A209" s="15"/>
      <c r="B209" s="14"/>
      <c r="C209"/>
      <c r="D209" s="6"/>
      <c r="E209"/>
      <c r="F209" s="6"/>
      <c r="G209" s="113"/>
      <c r="H209" s="312"/>
      <c r="I209" s="313"/>
      <c r="J209" s="315"/>
      <c r="K209" s="5"/>
    </row>
    <row r="210" spans="1:11" ht="12.75">
      <c r="A210" s="15"/>
      <c r="B210" s="14"/>
      <c r="C210"/>
      <c r="D210" s="6"/>
      <c r="E210"/>
      <c r="F210" s="6"/>
      <c r="G210" s="113"/>
      <c r="H210" s="312"/>
      <c r="I210" s="313"/>
      <c r="J210" s="315"/>
      <c r="K210" s="5"/>
    </row>
    <row r="211" spans="1:11" ht="12.75">
      <c r="A211" s="15"/>
      <c r="B211" s="14"/>
      <c r="C211"/>
      <c r="D211" s="6"/>
      <c r="E211"/>
      <c r="F211" s="6"/>
      <c r="G211" s="113"/>
      <c r="H211" s="312"/>
      <c r="I211" s="313"/>
      <c r="J211" s="315"/>
      <c r="K211" s="5"/>
    </row>
    <row r="212" spans="1:11" ht="12.75">
      <c r="A212" s="15"/>
      <c r="B212" s="14"/>
      <c r="C212"/>
      <c r="D212" s="6"/>
      <c r="E212"/>
      <c r="F212" s="6"/>
      <c r="G212" s="113"/>
      <c r="H212" s="312"/>
      <c r="I212" s="313"/>
      <c r="J212" s="315"/>
      <c r="K212" s="5"/>
    </row>
    <row r="213" spans="1:11" ht="12.75">
      <c r="A213" s="15"/>
      <c r="B213" s="14"/>
      <c r="C213"/>
      <c r="D213" s="6"/>
      <c r="E213"/>
      <c r="F213" s="6"/>
      <c r="G213" s="113"/>
      <c r="H213" s="312"/>
      <c r="I213" s="313"/>
      <c r="J213" s="315"/>
      <c r="K213" s="5"/>
    </row>
    <row r="214" spans="1:11" ht="12.75">
      <c r="A214" s="15"/>
      <c r="B214" s="14"/>
      <c r="C214"/>
      <c r="D214" s="6"/>
      <c r="E214"/>
      <c r="F214" s="6"/>
      <c r="G214" s="113"/>
      <c r="H214" s="312"/>
      <c r="I214" s="313"/>
      <c r="J214" s="315"/>
      <c r="K214" s="5"/>
    </row>
    <row r="215" spans="1:11" ht="12.75">
      <c r="A215" s="15"/>
      <c r="B215" s="14"/>
      <c r="C215"/>
      <c r="D215" s="6"/>
      <c r="E215"/>
      <c r="F215" s="6"/>
      <c r="G215" s="113"/>
      <c r="H215" s="312"/>
      <c r="I215" s="313"/>
      <c r="J215" s="315"/>
      <c r="K215" s="5"/>
    </row>
    <row r="216" spans="1:11" ht="12.75">
      <c r="A216" s="15"/>
      <c r="B216" s="14"/>
      <c r="C216"/>
      <c r="D216" s="6"/>
      <c r="E216"/>
      <c r="F216" s="6"/>
      <c r="G216" s="113"/>
      <c r="H216" s="312"/>
      <c r="I216" s="313"/>
      <c r="J216" s="315"/>
      <c r="K216" s="5"/>
    </row>
    <row r="217" spans="1:11" ht="12.75">
      <c r="A217" s="15"/>
      <c r="B217" s="14"/>
      <c r="C217"/>
      <c r="D217" s="6"/>
      <c r="E217"/>
      <c r="F217" s="6"/>
      <c r="G217" s="113"/>
      <c r="H217" s="312"/>
      <c r="I217" s="313"/>
      <c r="J217" s="315"/>
      <c r="K217" s="5"/>
    </row>
    <row r="218" spans="1:11" ht="12.75">
      <c r="A218" s="15"/>
      <c r="B218" s="14"/>
      <c r="C218"/>
      <c r="D218" s="6"/>
      <c r="E218"/>
      <c r="F218" s="6"/>
      <c r="G218" s="113"/>
      <c r="H218" s="312"/>
      <c r="I218" s="313"/>
      <c r="J218" s="315"/>
      <c r="K218" s="5"/>
    </row>
    <row r="219" spans="1:11" ht="12.75">
      <c r="A219" s="15"/>
      <c r="B219" s="14"/>
      <c r="C219"/>
      <c r="D219" s="6"/>
      <c r="E219"/>
      <c r="F219" s="6"/>
      <c r="G219" s="113"/>
      <c r="H219" s="312"/>
      <c r="I219" s="313"/>
      <c r="J219" s="315"/>
      <c r="K219" s="5"/>
    </row>
    <row r="220" spans="1:11" ht="12.75">
      <c r="A220" s="15"/>
      <c r="B220" s="14"/>
      <c r="C220"/>
      <c r="D220" s="6"/>
      <c r="E220"/>
      <c r="F220" s="6"/>
      <c r="G220" s="113"/>
      <c r="H220" s="312"/>
      <c r="I220" s="313"/>
      <c r="J220" s="315"/>
      <c r="K220" s="5"/>
    </row>
    <row r="221" spans="1:11" ht="12.75">
      <c r="A221" s="15"/>
      <c r="B221" s="14"/>
      <c r="C221"/>
      <c r="D221" s="6"/>
      <c r="E221"/>
      <c r="F221" s="6"/>
      <c r="G221" s="113"/>
      <c r="H221" s="312"/>
      <c r="I221" s="313"/>
      <c r="J221" s="315"/>
      <c r="K221" s="5"/>
    </row>
    <row r="222" spans="1:11" ht="12.75">
      <c r="A222" s="15"/>
      <c r="B222" s="14"/>
      <c r="C222"/>
      <c r="D222" s="6"/>
      <c r="E222"/>
      <c r="F222" s="6"/>
      <c r="G222" s="113"/>
      <c r="H222" s="312"/>
      <c r="I222" s="313"/>
      <c r="J222" s="315"/>
      <c r="K222" s="5"/>
    </row>
    <row r="223" spans="1:11" ht="12.75">
      <c r="A223" s="15"/>
      <c r="B223" s="14"/>
      <c r="C223"/>
      <c r="D223" s="6"/>
      <c r="E223"/>
      <c r="F223" s="6"/>
      <c r="G223" s="113"/>
      <c r="H223" s="312"/>
      <c r="I223" s="313"/>
      <c r="J223" s="315"/>
      <c r="K223" s="5"/>
    </row>
    <row r="224" spans="1:11" ht="12.75">
      <c r="A224" s="15"/>
      <c r="B224" s="14"/>
      <c r="C224"/>
      <c r="D224" s="6"/>
      <c r="E224"/>
      <c r="F224" s="6"/>
      <c r="G224" s="113"/>
      <c r="H224" s="312"/>
      <c r="I224" s="313"/>
      <c r="J224" s="315"/>
      <c r="K224" s="5"/>
    </row>
    <row r="225" spans="1:11" ht="12.75">
      <c r="A225" s="15"/>
      <c r="B225" s="14"/>
      <c r="C225"/>
      <c r="D225" s="6"/>
      <c r="E225"/>
      <c r="F225" s="6"/>
      <c r="G225" s="113"/>
      <c r="H225" s="312"/>
      <c r="I225" s="313"/>
      <c r="J225" s="315"/>
      <c r="K225" s="5"/>
    </row>
    <row r="226" spans="1:11" ht="12.75">
      <c r="A226" s="15"/>
      <c r="B226" s="14"/>
      <c r="C226"/>
      <c r="D226" s="6"/>
      <c r="E226"/>
      <c r="F226" s="6"/>
      <c r="G226" s="113"/>
      <c r="H226" s="312"/>
      <c r="I226" s="313"/>
      <c r="J226" s="315"/>
      <c r="K226" s="5"/>
    </row>
    <row r="227" spans="1:11" ht="12.75">
      <c r="A227" s="15"/>
      <c r="B227" s="14"/>
      <c r="C227"/>
      <c r="D227" s="6"/>
      <c r="E227"/>
      <c r="F227" s="6"/>
      <c r="G227" s="113"/>
      <c r="H227" s="312"/>
      <c r="I227" s="313"/>
      <c r="J227" s="315"/>
      <c r="K227" s="5"/>
    </row>
    <row r="228" spans="1:11" ht="12.75">
      <c r="A228" s="15"/>
      <c r="B228" s="14"/>
      <c r="C228"/>
      <c r="D228" s="6"/>
      <c r="E228"/>
      <c r="F228" s="6"/>
      <c r="G228" s="113"/>
      <c r="H228" s="312"/>
      <c r="I228" s="313"/>
      <c r="J228" s="315"/>
      <c r="K228" s="5"/>
    </row>
    <row r="229" spans="1:11" ht="12.75">
      <c r="A229" s="15"/>
      <c r="B229" s="14"/>
      <c r="C229"/>
      <c r="D229" s="6"/>
      <c r="E229"/>
      <c r="F229" s="6"/>
      <c r="G229" s="113"/>
      <c r="H229" s="312"/>
      <c r="I229" s="313"/>
      <c r="J229" s="315"/>
      <c r="K229" s="5"/>
    </row>
    <row r="230" spans="1:11" ht="12.75">
      <c r="A230" s="15"/>
      <c r="B230" s="14"/>
      <c r="C230"/>
      <c r="D230" s="6"/>
      <c r="E230"/>
      <c r="F230" s="6"/>
      <c r="G230" s="113"/>
      <c r="H230" s="312"/>
      <c r="I230" s="313"/>
      <c r="J230" s="315"/>
      <c r="K230" s="5"/>
    </row>
    <row r="231" spans="1:11" ht="12.75">
      <c r="A231" s="15"/>
      <c r="B231" s="14"/>
      <c r="C231"/>
      <c r="D231" s="6"/>
      <c r="E231"/>
      <c r="F231" s="6"/>
      <c r="G231" s="113"/>
      <c r="H231" s="312"/>
      <c r="I231" s="313"/>
      <c r="J231" s="315"/>
      <c r="K231" s="5"/>
    </row>
    <row r="232" spans="1:11" ht="12.75">
      <c r="A232" s="15"/>
      <c r="B232" s="14"/>
      <c r="C232"/>
      <c r="D232" s="6"/>
      <c r="E232"/>
      <c r="F232" s="6"/>
      <c r="G232" s="113"/>
      <c r="H232" s="312"/>
      <c r="I232" s="313"/>
      <c r="J232" s="315"/>
      <c r="K232" s="5"/>
    </row>
    <row r="233" spans="1:11" ht="12.75">
      <c r="A233" s="15"/>
      <c r="B233" s="14"/>
      <c r="C233"/>
      <c r="D233" s="6"/>
      <c r="E233"/>
      <c r="F233" s="6"/>
      <c r="G233" s="113"/>
      <c r="H233" s="312"/>
      <c r="I233" s="313"/>
      <c r="J233" s="315"/>
      <c r="K233" s="5"/>
    </row>
    <row r="234" spans="1:11" ht="12.75">
      <c r="A234" s="15"/>
      <c r="B234" s="14"/>
      <c r="C234"/>
      <c r="D234" s="6"/>
      <c r="E234"/>
      <c r="F234" s="6"/>
      <c r="G234" s="113"/>
      <c r="H234" s="312"/>
      <c r="I234" s="313"/>
      <c r="J234" s="315"/>
      <c r="K234" s="5"/>
    </row>
    <row r="235" spans="1:11" ht="12.75">
      <c r="A235" s="15"/>
      <c r="B235" s="14"/>
      <c r="C235"/>
      <c r="D235" s="6"/>
      <c r="E235"/>
      <c r="F235" s="6"/>
      <c r="G235" s="113"/>
      <c r="H235" s="312"/>
      <c r="I235" s="313"/>
      <c r="J235" s="315"/>
      <c r="K235" s="5"/>
    </row>
    <row r="236" spans="1:11" ht="12.75">
      <c r="A236" s="15"/>
      <c r="B236" s="14"/>
      <c r="C236"/>
      <c r="D236" s="6"/>
      <c r="E236"/>
      <c r="F236" s="6"/>
      <c r="G236" s="113"/>
      <c r="H236" s="312"/>
      <c r="I236" s="313"/>
      <c r="J236" s="315"/>
      <c r="K236" s="5"/>
    </row>
    <row r="237" spans="1:11" ht="12.75">
      <c r="A237" s="15"/>
      <c r="B237" s="14"/>
      <c r="C237"/>
      <c r="D237" s="6"/>
      <c r="E237"/>
      <c r="F237" s="6"/>
      <c r="G237" s="113"/>
      <c r="H237" s="312"/>
      <c r="I237" s="313"/>
      <c r="J237" s="315"/>
      <c r="K237" s="5"/>
    </row>
    <row r="238" spans="1:11" ht="12.75">
      <c r="A238" s="15"/>
      <c r="B238" s="14"/>
      <c r="C238"/>
      <c r="D238" s="6"/>
      <c r="E238"/>
      <c r="F238" s="6"/>
      <c r="G238" s="113"/>
      <c r="H238" s="312"/>
      <c r="I238" s="313"/>
      <c r="J238" s="315"/>
      <c r="K238" s="5"/>
    </row>
    <row r="239" spans="1:11" ht="12.75">
      <c r="A239" s="15"/>
      <c r="B239" s="14"/>
      <c r="C239"/>
      <c r="D239" s="6"/>
      <c r="E239"/>
      <c r="F239" s="6"/>
      <c r="G239" s="113"/>
      <c r="H239" s="312"/>
      <c r="I239" s="313"/>
      <c r="J239" s="315"/>
      <c r="K239" s="5"/>
    </row>
    <row r="240" spans="1:11" ht="12.75">
      <c r="A240" s="15"/>
      <c r="B240" s="14"/>
      <c r="C240"/>
      <c r="D240" s="6"/>
      <c r="E240"/>
      <c r="F240" s="6"/>
      <c r="G240" s="113"/>
      <c r="H240" s="312"/>
      <c r="I240" s="313"/>
      <c r="J240" s="315"/>
      <c r="K240" s="5"/>
    </row>
    <row r="241" spans="1:11" ht="12.75">
      <c r="A241" s="15"/>
      <c r="B241" s="14"/>
      <c r="C241"/>
      <c r="D241" s="6"/>
      <c r="E241"/>
      <c r="F241" s="6"/>
      <c r="G241" s="113"/>
      <c r="H241" s="312"/>
      <c r="I241" s="313"/>
      <c r="J241" s="315"/>
      <c r="K241" s="5"/>
    </row>
    <row r="242" spans="1:11" ht="12.75">
      <c r="A242" s="15"/>
      <c r="B242" s="14"/>
      <c r="C242"/>
      <c r="D242" s="6"/>
      <c r="E242"/>
      <c r="F242" s="6"/>
      <c r="G242" s="113"/>
      <c r="H242" s="312"/>
      <c r="I242" s="313"/>
      <c r="J242" s="315"/>
      <c r="K242" s="5"/>
    </row>
    <row r="243" spans="1:11" ht="12.75">
      <c r="A243" s="15"/>
      <c r="B243" s="14"/>
      <c r="C243"/>
      <c r="D243" s="6"/>
      <c r="E243"/>
      <c r="F243" s="6"/>
      <c r="G243" s="113"/>
      <c r="H243" s="312"/>
      <c r="I243" s="313"/>
      <c r="J243" s="315"/>
      <c r="K243" s="5"/>
    </row>
    <row r="244" spans="1:11" ht="12.75">
      <c r="A244" s="15"/>
      <c r="B244" s="14"/>
      <c r="C244"/>
      <c r="D244" s="6"/>
      <c r="E244"/>
      <c r="F244" s="6"/>
      <c r="G244" s="113"/>
      <c r="H244" s="312"/>
      <c r="I244" s="313"/>
      <c r="J244" s="315"/>
      <c r="K244" s="5"/>
    </row>
    <row r="245" spans="1:11" ht="12.75">
      <c r="A245" s="15"/>
      <c r="B245" s="14"/>
      <c r="C245"/>
      <c r="D245" s="6"/>
      <c r="E245"/>
      <c r="F245" s="6"/>
      <c r="G245" s="113"/>
      <c r="H245" s="312"/>
      <c r="I245" s="313"/>
      <c r="J245" s="315"/>
      <c r="K245" s="5"/>
    </row>
    <row r="246" spans="1:11" ht="12.75">
      <c r="A246" s="15"/>
      <c r="B246" s="14"/>
      <c r="C246"/>
      <c r="D246" s="6"/>
      <c r="E246"/>
      <c r="F246" s="6"/>
      <c r="G246" s="113"/>
      <c r="H246" s="312"/>
      <c r="I246" s="313"/>
      <c r="J246" s="315"/>
      <c r="K246" s="5"/>
    </row>
    <row r="247" spans="1:11" ht="12.75">
      <c r="A247" s="15"/>
      <c r="B247" s="14"/>
      <c r="C247"/>
      <c r="D247" s="6"/>
      <c r="E247"/>
      <c r="F247" s="6"/>
      <c r="G247" s="113"/>
      <c r="H247" s="312"/>
      <c r="I247" s="313"/>
      <c r="J247" s="315"/>
      <c r="K247" s="5"/>
    </row>
    <row r="248" spans="1:11" ht="12.75">
      <c r="A248" s="15"/>
      <c r="B248" s="14"/>
      <c r="C248"/>
      <c r="D248" s="6"/>
      <c r="E248"/>
      <c r="F248" s="6"/>
      <c r="G248" s="113"/>
      <c r="H248" s="312"/>
      <c r="I248" s="313"/>
      <c r="J248" s="315"/>
      <c r="K248" s="5"/>
    </row>
    <row r="249" spans="1:11" ht="12.75">
      <c r="A249" s="15"/>
      <c r="B249" s="14"/>
      <c r="C249"/>
      <c r="D249" s="6"/>
      <c r="E249"/>
      <c r="F249" s="6"/>
      <c r="G249" s="113"/>
      <c r="H249" s="312"/>
      <c r="I249" s="313"/>
      <c r="J249" s="315"/>
      <c r="K249" s="5"/>
    </row>
    <row r="250" spans="1:11" ht="12.75">
      <c r="A250" s="15"/>
      <c r="B250" s="14"/>
      <c r="C250"/>
      <c r="D250" s="6"/>
      <c r="E250"/>
      <c r="F250" s="6"/>
      <c r="G250" s="113"/>
      <c r="H250" s="312"/>
      <c r="I250" s="313"/>
      <c r="J250" s="315"/>
      <c r="K250" s="5"/>
    </row>
    <row r="251" spans="1:11" ht="12.75">
      <c r="A251" s="15"/>
      <c r="B251" s="14"/>
      <c r="C251"/>
      <c r="D251" s="6"/>
      <c r="E251"/>
      <c r="F251" s="6"/>
      <c r="G251" s="113"/>
      <c r="H251" s="312"/>
      <c r="I251" s="313"/>
      <c r="J251" s="315"/>
      <c r="K251" s="5"/>
    </row>
    <row r="252" spans="1:11" ht="12.75">
      <c r="A252" s="15"/>
      <c r="B252" s="14"/>
      <c r="C252"/>
      <c r="D252" s="6"/>
      <c r="E252"/>
      <c r="F252" s="6"/>
      <c r="G252" s="113"/>
      <c r="H252" s="312"/>
      <c r="I252" s="313"/>
      <c r="J252" s="315"/>
      <c r="K252" s="5"/>
    </row>
    <row r="253" spans="1:11" ht="12.75">
      <c r="A253" s="15"/>
      <c r="B253" s="14"/>
      <c r="C253"/>
      <c r="D253" s="6"/>
      <c r="E253"/>
      <c r="F253" s="6"/>
      <c r="G253" s="113"/>
      <c r="H253" s="312"/>
      <c r="I253" s="313"/>
      <c r="J253" s="315"/>
      <c r="K253" s="5"/>
    </row>
    <row r="254" spans="1:11" ht="12.75">
      <c r="A254" s="15"/>
      <c r="B254" s="14"/>
      <c r="C254"/>
      <c r="D254" s="6"/>
      <c r="E254"/>
      <c r="F254" s="6"/>
      <c r="G254" s="113"/>
      <c r="H254" s="312"/>
      <c r="I254" s="313"/>
      <c r="J254" s="315"/>
      <c r="K254" s="5"/>
    </row>
    <row r="255" spans="1:11" ht="12.75">
      <c r="A255" s="15"/>
      <c r="B255" s="14"/>
      <c r="C255"/>
      <c r="D255" s="6"/>
      <c r="E255"/>
      <c r="F255" s="6"/>
      <c r="G255" s="113"/>
      <c r="H255" s="312"/>
      <c r="I255" s="313"/>
      <c r="J255" s="315"/>
      <c r="K255" s="5"/>
    </row>
    <row r="256" spans="1:11" ht="12.75">
      <c r="A256" s="15"/>
      <c r="B256" s="14"/>
      <c r="C256"/>
      <c r="D256" s="6"/>
      <c r="E256"/>
      <c r="F256" s="6"/>
      <c r="G256" s="113"/>
      <c r="H256" s="312"/>
      <c r="I256" s="313"/>
      <c r="J256" s="315"/>
      <c r="K256" s="5"/>
    </row>
    <row r="257" spans="1:11" ht="12.75">
      <c r="A257" s="15"/>
      <c r="B257" s="14"/>
      <c r="C257"/>
      <c r="D257" s="6"/>
      <c r="E257"/>
      <c r="F257" s="6"/>
      <c r="G257" s="113"/>
      <c r="H257" s="312"/>
      <c r="I257" s="313"/>
      <c r="J257" s="315"/>
      <c r="K257" s="5"/>
    </row>
    <row r="258" spans="1:11" ht="12.75">
      <c r="A258" s="15"/>
      <c r="B258" s="14"/>
      <c r="C258"/>
      <c r="D258" s="6"/>
      <c r="E258"/>
      <c r="F258" s="6"/>
      <c r="G258" s="113"/>
      <c r="H258" s="312"/>
      <c r="I258" s="313"/>
      <c r="J258" s="315"/>
      <c r="K258" s="5"/>
    </row>
    <row r="259" spans="1:11" ht="12.75">
      <c r="A259" s="15"/>
      <c r="B259" s="14"/>
      <c r="C259"/>
      <c r="D259" s="6"/>
      <c r="E259"/>
      <c r="F259" s="6"/>
      <c r="G259" s="113"/>
      <c r="H259" s="312"/>
      <c r="I259" s="313"/>
      <c r="J259" s="315"/>
      <c r="K259" s="5"/>
    </row>
    <row r="260" spans="1:11" ht="12.75">
      <c r="A260" s="15"/>
      <c r="B260" s="14"/>
      <c r="C260"/>
      <c r="D260" s="6"/>
      <c r="E260"/>
      <c r="F260" s="6"/>
      <c r="G260" s="113"/>
      <c r="H260" s="312"/>
      <c r="I260" s="313"/>
      <c r="J260" s="315"/>
      <c r="K260" s="5"/>
    </row>
    <row r="261" spans="1:11" ht="12.75">
      <c r="A261" s="15"/>
      <c r="B261" s="14"/>
      <c r="C261"/>
      <c r="D261" s="6"/>
      <c r="E261"/>
      <c r="F261" s="6"/>
      <c r="G261" s="113"/>
      <c r="H261" s="312"/>
      <c r="I261" s="313"/>
      <c r="J261" s="315"/>
      <c r="K261" s="5"/>
    </row>
    <row r="262" spans="1:11" ht="12.75">
      <c r="A262" s="15"/>
      <c r="B262" s="14"/>
      <c r="C262"/>
      <c r="D262" s="6"/>
      <c r="E262"/>
      <c r="F262" s="6"/>
      <c r="G262" s="113"/>
      <c r="H262" s="312"/>
      <c r="I262" s="313"/>
      <c r="J262" s="315"/>
      <c r="K262" s="5"/>
    </row>
    <row r="263" spans="1:11" ht="12.75">
      <c r="A263" s="15"/>
      <c r="B263" s="14"/>
      <c r="C263"/>
      <c r="D263" s="6"/>
      <c r="E263"/>
      <c r="F263" s="6"/>
      <c r="G263" s="113"/>
      <c r="H263" s="312"/>
      <c r="I263" s="313"/>
      <c r="J263" s="315"/>
      <c r="K263" s="5"/>
    </row>
    <row r="264" spans="1:11" ht="12.75">
      <c r="A264" s="15"/>
      <c r="B264" s="14"/>
      <c r="C264"/>
      <c r="D264" s="6"/>
      <c r="E264"/>
      <c r="F264" s="6"/>
      <c r="G264" s="113"/>
      <c r="H264" s="312"/>
      <c r="I264" s="313"/>
      <c r="J264" s="315"/>
      <c r="K264" s="5"/>
    </row>
    <row r="265" spans="1:11" ht="12.75">
      <c r="A265" s="15"/>
      <c r="B265" s="14"/>
      <c r="C265"/>
      <c r="D265" s="6"/>
      <c r="E265"/>
      <c r="F265" s="6"/>
      <c r="G265" s="113"/>
      <c r="H265" s="312"/>
      <c r="I265" s="313"/>
      <c r="J265" s="315"/>
      <c r="K265" s="5"/>
    </row>
    <row r="266" spans="1:11" ht="12.75">
      <c r="A266" s="15"/>
      <c r="B266" s="14"/>
      <c r="C266"/>
      <c r="D266" s="6"/>
      <c r="E266"/>
      <c r="F266" s="6"/>
      <c r="G266" s="113"/>
      <c r="H266" s="312"/>
      <c r="I266" s="313"/>
      <c r="J266" s="315"/>
      <c r="K266" s="5"/>
    </row>
    <row r="267" spans="1:11" ht="12.75">
      <c r="A267" s="15"/>
      <c r="B267" s="14"/>
      <c r="C267"/>
      <c r="D267" s="6"/>
      <c r="E267"/>
      <c r="F267" s="6"/>
      <c r="G267" s="113"/>
      <c r="H267" s="312"/>
      <c r="I267" s="313"/>
      <c r="J267" s="315"/>
      <c r="K267" s="5"/>
    </row>
    <row r="268" spans="1:11" ht="12.75">
      <c r="A268" s="15"/>
      <c r="B268" s="14"/>
      <c r="C268"/>
      <c r="D268" s="6"/>
      <c r="E268"/>
      <c r="F268" s="6"/>
      <c r="G268" s="113"/>
      <c r="H268" s="312"/>
      <c r="I268" s="313"/>
      <c r="J268" s="315"/>
      <c r="K268" s="5"/>
    </row>
    <row r="269" spans="1:11" ht="12.75">
      <c r="A269" s="15"/>
      <c r="B269" s="14"/>
      <c r="C269"/>
      <c r="D269" s="6"/>
      <c r="E269"/>
      <c r="F269" s="6"/>
      <c r="G269" s="113"/>
      <c r="H269" s="312"/>
      <c r="I269" s="313"/>
      <c r="J269" s="315"/>
      <c r="K269" s="5"/>
    </row>
    <row r="270" spans="1:11" ht="12.75">
      <c r="A270" s="15"/>
      <c r="B270" s="14"/>
      <c r="C270"/>
      <c r="D270" s="6"/>
      <c r="E270"/>
      <c r="F270" s="6"/>
      <c r="G270" s="113"/>
      <c r="H270" s="312"/>
      <c r="I270" s="313"/>
      <c r="J270" s="315"/>
      <c r="K270" s="5"/>
    </row>
    <row r="271" spans="1:11" ht="12.75">
      <c r="A271" s="15"/>
      <c r="B271" s="14"/>
      <c r="C271"/>
      <c r="D271" s="6"/>
      <c r="E271"/>
      <c r="F271" s="6"/>
      <c r="G271" s="113"/>
      <c r="H271" s="312"/>
      <c r="I271" s="313"/>
      <c r="J271" s="315"/>
      <c r="K271" s="5"/>
    </row>
    <row r="272" spans="1:11" ht="12.75">
      <c r="A272" s="15"/>
      <c r="B272" s="14"/>
      <c r="C272"/>
      <c r="D272" s="6"/>
      <c r="E272"/>
      <c r="F272" s="6"/>
      <c r="G272" s="113"/>
      <c r="H272" s="312"/>
      <c r="I272" s="313"/>
      <c r="J272" s="315"/>
      <c r="K272" s="5"/>
    </row>
    <row r="273" spans="1:11" ht="12.75">
      <c r="A273" s="15"/>
      <c r="B273" s="14"/>
      <c r="C273"/>
      <c r="D273" s="6"/>
      <c r="E273"/>
      <c r="F273" s="6"/>
      <c r="G273" s="113"/>
      <c r="H273" s="312"/>
      <c r="I273" s="313"/>
      <c r="J273" s="315"/>
      <c r="K273" s="5"/>
    </row>
    <row r="274" spans="1:11" ht="12.75">
      <c r="A274" s="15"/>
      <c r="B274" s="14"/>
      <c r="C274"/>
      <c r="D274" s="6"/>
      <c r="E274"/>
      <c r="F274" s="6"/>
      <c r="G274" s="113"/>
      <c r="H274" s="312"/>
      <c r="I274" s="313"/>
      <c r="J274" s="315"/>
      <c r="K274" s="5"/>
    </row>
    <row r="275" spans="1:11" ht="12.75">
      <c r="A275" s="15"/>
      <c r="B275" s="14"/>
      <c r="C275"/>
      <c r="D275" s="6"/>
      <c r="E275"/>
      <c r="F275" s="6"/>
      <c r="G275" s="113"/>
      <c r="H275" s="312"/>
      <c r="I275" s="313"/>
      <c r="J275" s="315"/>
      <c r="K275" s="5"/>
    </row>
    <row r="276" spans="1:11" ht="12.75">
      <c r="A276" s="15"/>
      <c r="B276" s="14"/>
      <c r="C276"/>
      <c r="D276" s="6"/>
      <c r="E276"/>
      <c r="F276" s="6"/>
      <c r="G276" s="113"/>
      <c r="H276" s="312"/>
      <c r="I276" s="313"/>
      <c r="J276" s="315"/>
      <c r="K276" s="5"/>
    </row>
    <row r="277" spans="1:11" ht="12.75">
      <c r="A277" s="15"/>
      <c r="B277" s="14"/>
      <c r="C277"/>
      <c r="D277" s="6"/>
      <c r="E277"/>
      <c r="F277" s="6"/>
      <c r="G277" s="113"/>
      <c r="H277" s="312"/>
      <c r="I277" s="313"/>
      <c r="J277" s="315"/>
      <c r="K277" s="5"/>
    </row>
    <row r="278" spans="1:11" ht="12.75">
      <c r="A278" s="15"/>
      <c r="B278" s="14"/>
      <c r="C278"/>
      <c r="D278" s="6"/>
      <c r="E278"/>
      <c r="F278" s="6"/>
      <c r="G278" s="113"/>
      <c r="H278" s="312"/>
      <c r="I278" s="313"/>
      <c r="J278" s="315"/>
      <c r="K278" s="5"/>
    </row>
    <row r="279" spans="1:11" ht="12.75">
      <c r="A279" s="15"/>
      <c r="B279" s="14"/>
      <c r="C279"/>
      <c r="D279" s="6"/>
      <c r="E279"/>
      <c r="F279" s="6"/>
      <c r="G279" s="113"/>
      <c r="H279" s="312"/>
      <c r="I279" s="313"/>
      <c r="J279" s="315"/>
      <c r="K279" s="5"/>
    </row>
    <row r="280" spans="1:11" ht="12.75">
      <c r="A280" s="15"/>
      <c r="B280" s="14"/>
      <c r="C280"/>
      <c r="D280" s="6"/>
      <c r="E280"/>
      <c r="F280" s="6"/>
      <c r="G280" s="113"/>
      <c r="H280" s="312"/>
      <c r="I280" s="313"/>
      <c r="J280" s="315"/>
      <c r="K280" s="5"/>
    </row>
    <row r="281" spans="1:11" ht="12.75">
      <c r="A281" s="15"/>
      <c r="B281" s="14"/>
      <c r="C281"/>
      <c r="D281" s="6"/>
      <c r="E281"/>
      <c r="F281" s="6"/>
      <c r="G281" s="113"/>
      <c r="H281" s="312"/>
      <c r="I281" s="313"/>
      <c r="J281" s="315"/>
      <c r="K281" s="5"/>
    </row>
    <row r="282" spans="1:11" ht="12.75">
      <c r="A282" s="15"/>
      <c r="B282" s="14"/>
      <c r="C282"/>
      <c r="D282" s="6"/>
      <c r="E282"/>
      <c r="F282" s="6"/>
      <c r="G282" s="113"/>
      <c r="H282" s="312"/>
      <c r="I282" s="313"/>
      <c r="J282" s="315"/>
      <c r="K282" s="5"/>
    </row>
    <row r="283" spans="1:11" ht="12.75">
      <c r="A283" s="15"/>
      <c r="B283" s="14"/>
      <c r="C283"/>
      <c r="D283" s="6"/>
      <c r="E283"/>
      <c r="F283" s="6"/>
      <c r="G283" s="113"/>
      <c r="H283" s="312"/>
      <c r="I283" s="313"/>
      <c r="J283" s="315"/>
      <c r="K283" s="5"/>
    </row>
    <row r="284" spans="1:11" ht="12.75">
      <c r="A284" s="15"/>
      <c r="B284" s="14"/>
      <c r="C284"/>
      <c r="D284" s="6"/>
      <c r="E284"/>
      <c r="F284" s="6"/>
      <c r="G284" s="113"/>
      <c r="H284" s="312"/>
      <c r="I284" s="313"/>
      <c r="J284" s="315"/>
      <c r="K284" s="5"/>
    </row>
    <row r="285" spans="1:11" ht="12.75">
      <c r="A285" s="15"/>
      <c r="B285" s="14"/>
      <c r="C285"/>
      <c r="D285" s="6"/>
      <c r="E285"/>
      <c r="F285" s="6"/>
      <c r="G285" s="113"/>
      <c r="H285" s="312"/>
      <c r="I285" s="313"/>
      <c r="J285" s="315"/>
      <c r="K285" s="5"/>
    </row>
    <row r="286" spans="1:11" ht="12.75">
      <c r="A286" s="15"/>
      <c r="B286" s="14"/>
      <c r="C286"/>
      <c r="D286" s="6"/>
      <c r="E286"/>
      <c r="F286" s="6"/>
      <c r="G286" s="113"/>
      <c r="H286" s="312"/>
      <c r="I286" s="313"/>
      <c r="J286" s="315"/>
      <c r="K286" s="5"/>
    </row>
    <row r="287" spans="1:11" ht="12.75">
      <c r="A287" s="15"/>
      <c r="B287" s="14"/>
      <c r="C287"/>
      <c r="D287" s="6"/>
      <c r="E287"/>
      <c r="F287" s="6"/>
      <c r="G287" s="113"/>
      <c r="H287" s="312"/>
      <c r="I287" s="313"/>
      <c r="J287" s="315"/>
      <c r="K287" s="5"/>
    </row>
    <row r="288" spans="1:11" ht="12.75">
      <c r="A288" s="15"/>
      <c r="B288" s="14"/>
      <c r="C288"/>
      <c r="D288" s="6"/>
      <c r="E288"/>
      <c r="F288" s="6"/>
      <c r="G288" s="113"/>
      <c r="H288" s="312"/>
      <c r="I288" s="313"/>
      <c r="J288" s="315"/>
      <c r="K288" s="5"/>
    </row>
    <row r="289" spans="1:11" ht="12.75">
      <c r="A289" s="15"/>
      <c r="B289" s="14"/>
      <c r="C289"/>
      <c r="D289" s="6"/>
      <c r="E289"/>
      <c r="F289" s="6"/>
      <c r="G289" s="113"/>
      <c r="H289" s="312"/>
      <c r="I289" s="313"/>
      <c r="J289" s="315"/>
      <c r="K289" s="5"/>
    </row>
    <row r="290" spans="1:11" ht="12.75">
      <c r="A290" s="15"/>
      <c r="B290" s="14"/>
      <c r="C290"/>
      <c r="D290" s="6"/>
      <c r="E290"/>
      <c r="F290" s="6"/>
      <c r="G290" s="113"/>
      <c r="H290" s="312"/>
      <c r="I290" s="313"/>
      <c r="J290" s="315"/>
      <c r="K290" s="5"/>
    </row>
    <row r="291" spans="1:11" ht="12.75">
      <c r="A291" s="15"/>
      <c r="B291" s="14"/>
      <c r="C291"/>
      <c r="D291" s="6"/>
      <c r="E291"/>
      <c r="F291" s="6"/>
      <c r="G291" s="113"/>
      <c r="H291" s="312"/>
      <c r="I291" s="313"/>
      <c r="J291" s="315"/>
      <c r="K291" s="5"/>
    </row>
    <row r="292" spans="1:11" ht="12.75">
      <c r="A292" s="15"/>
      <c r="B292" s="14"/>
      <c r="C292"/>
      <c r="D292" s="6"/>
      <c r="E292"/>
      <c r="F292" s="6"/>
      <c r="G292" s="113"/>
      <c r="H292" s="312"/>
      <c r="I292" s="313"/>
      <c r="J292" s="315"/>
      <c r="K292" s="5"/>
    </row>
    <row r="293" spans="1:11" ht="12.75">
      <c r="A293" s="15"/>
      <c r="B293" s="14"/>
      <c r="C293"/>
      <c r="D293" s="6"/>
      <c r="E293"/>
      <c r="F293" s="6"/>
      <c r="G293" s="113"/>
      <c r="H293" s="312"/>
      <c r="I293" s="313"/>
      <c r="J293" s="315"/>
      <c r="K293" s="5"/>
    </row>
    <row r="294" spans="1:11" ht="12.75">
      <c r="A294" s="15"/>
      <c r="B294" s="14"/>
      <c r="C294"/>
      <c r="D294" s="6"/>
      <c r="E294"/>
      <c r="F294" s="6"/>
      <c r="G294" s="113"/>
      <c r="H294" s="312"/>
      <c r="I294" s="313"/>
      <c r="J294" s="315"/>
      <c r="K294" s="5"/>
    </row>
    <row r="295" spans="1:11" ht="12.75">
      <c r="A295" s="15"/>
      <c r="B295" s="14"/>
      <c r="C295"/>
      <c r="D295" s="6"/>
      <c r="E295"/>
      <c r="F295" s="6"/>
      <c r="G295" s="113"/>
      <c r="H295" s="312"/>
      <c r="I295" s="313"/>
      <c r="J295" s="315"/>
      <c r="K295" s="5"/>
    </row>
    <row r="296" spans="1:11" ht="12.75">
      <c r="A296" s="15"/>
      <c r="B296" s="14"/>
      <c r="C296"/>
      <c r="D296" s="6"/>
      <c r="E296"/>
      <c r="F296" s="6"/>
      <c r="G296" s="113"/>
      <c r="H296" s="312"/>
      <c r="I296" s="313"/>
      <c r="J296" s="315"/>
      <c r="K296" s="5"/>
    </row>
    <row r="297" spans="1:11" ht="12.75">
      <c r="A297" s="15"/>
      <c r="B297" s="14"/>
      <c r="C297"/>
      <c r="D297" s="6"/>
      <c r="E297"/>
      <c r="F297" s="6"/>
      <c r="G297" s="113"/>
      <c r="H297" s="312"/>
      <c r="I297" s="313"/>
      <c r="J297" s="315"/>
      <c r="K297" s="5"/>
    </row>
    <row r="298" spans="1:11" ht="12.75">
      <c r="A298" s="15"/>
      <c r="B298" s="14"/>
      <c r="C298"/>
      <c r="D298" s="6"/>
      <c r="E298"/>
      <c r="F298" s="6"/>
      <c r="G298" s="113"/>
      <c r="H298" s="312"/>
      <c r="I298" s="313"/>
      <c r="J298" s="315"/>
      <c r="K298" s="5"/>
    </row>
    <row r="299" spans="1:11" ht="12.75">
      <c r="A299" s="15"/>
      <c r="B299" s="14"/>
      <c r="C299"/>
      <c r="D299" s="6"/>
      <c r="E299"/>
      <c r="F299" s="6"/>
      <c r="G299" s="113"/>
      <c r="H299" s="312"/>
      <c r="I299" s="313"/>
      <c r="J299" s="315"/>
      <c r="K299" s="5"/>
    </row>
    <row r="300" spans="1:11" ht="12.75">
      <c r="A300" s="15"/>
      <c r="B300" s="14"/>
      <c r="C300"/>
      <c r="D300" s="6"/>
      <c r="E300"/>
      <c r="F300" s="6"/>
      <c r="G300" s="113"/>
      <c r="H300" s="312"/>
      <c r="I300" s="313"/>
      <c r="J300" s="315"/>
      <c r="K300" s="5"/>
    </row>
    <row r="301" spans="1:11" ht="12.75">
      <c r="A301" s="15"/>
      <c r="B301" s="14"/>
      <c r="C301"/>
      <c r="D301" s="6"/>
      <c r="E301"/>
      <c r="F301" s="6"/>
      <c r="G301" s="113"/>
      <c r="H301" s="312"/>
      <c r="I301" s="313"/>
      <c r="J301" s="315"/>
      <c r="K301" s="5"/>
    </row>
    <row r="302" spans="1:11" ht="12.75">
      <c r="A302" s="15"/>
      <c r="B302" s="14"/>
      <c r="C302"/>
      <c r="D302" s="6"/>
      <c r="E302"/>
      <c r="F302" s="6"/>
      <c r="G302" s="113"/>
      <c r="H302" s="312"/>
      <c r="I302" s="313"/>
      <c r="J302" s="315"/>
      <c r="K302" s="5"/>
    </row>
    <row r="303" spans="1:11" ht="12.75">
      <c r="A303" s="15"/>
      <c r="B303" s="14"/>
      <c r="C303"/>
      <c r="D303" s="6"/>
      <c r="E303"/>
      <c r="F303" s="6"/>
      <c r="G303" s="113"/>
      <c r="H303" s="312"/>
      <c r="I303" s="313"/>
      <c r="J303" s="315"/>
      <c r="K303" s="5"/>
    </row>
    <row r="304" spans="1:11" ht="12.75">
      <c r="A304" s="15"/>
      <c r="B304" s="14"/>
      <c r="C304"/>
      <c r="D304" s="6"/>
      <c r="E304"/>
      <c r="F304" s="6"/>
      <c r="G304" s="113"/>
      <c r="H304" s="312"/>
      <c r="I304" s="313"/>
      <c r="J304" s="315"/>
      <c r="K304" s="5"/>
    </row>
    <row r="305" spans="1:11" ht="12.75">
      <c r="A305" s="15"/>
      <c r="B305" s="14"/>
      <c r="C305"/>
      <c r="D305" s="6"/>
      <c r="E305"/>
      <c r="F305" s="6"/>
      <c r="G305" s="113"/>
      <c r="H305" s="312"/>
      <c r="I305" s="313"/>
      <c r="J305" s="315"/>
      <c r="K305" s="5"/>
    </row>
    <row r="306" spans="1:11" ht="12.75">
      <c r="A306" s="15"/>
      <c r="B306" s="14"/>
      <c r="C306"/>
      <c r="D306" s="6"/>
      <c r="E306"/>
      <c r="F306" s="6"/>
      <c r="G306" s="113"/>
      <c r="H306" s="312"/>
      <c r="I306" s="313"/>
      <c r="J306" s="315"/>
      <c r="K306" s="5"/>
    </row>
    <row r="307" spans="1:11" ht="12.75">
      <c r="A307" s="15"/>
      <c r="B307" s="14"/>
      <c r="C307"/>
      <c r="D307" s="6"/>
      <c r="E307"/>
      <c r="F307" s="6"/>
      <c r="G307" s="113"/>
      <c r="H307" s="312"/>
      <c r="I307" s="313"/>
      <c r="J307" s="315"/>
      <c r="K307" s="5"/>
    </row>
    <row r="308" spans="1:11" ht="12.75">
      <c r="A308" s="15"/>
      <c r="B308" s="14"/>
      <c r="C308"/>
      <c r="D308" s="6"/>
      <c r="E308"/>
      <c r="F308" s="6"/>
      <c r="G308" s="113"/>
      <c r="H308" s="312"/>
      <c r="I308" s="313"/>
      <c r="J308" s="315"/>
      <c r="K308" s="5"/>
    </row>
    <row r="309" spans="1:11" ht="12.75">
      <c r="A309" s="15"/>
      <c r="B309" s="14"/>
      <c r="C309"/>
      <c r="D309" s="6"/>
      <c r="E309"/>
      <c r="F309" s="6"/>
      <c r="G309" s="113"/>
      <c r="H309" s="312"/>
      <c r="I309" s="313"/>
      <c r="J309" s="315"/>
      <c r="K309" s="5"/>
    </row>
    <row r="310" spans="1:11" ht="12.75">
      <c r="A310" s="15"/>
      <c r="B310" s="14"/>
      <c r="C310"/>
      <c r="D310" s="6"/>
      <c r="E310"/>
      <c r="F310" s="6"/>
      <c r="G310" s="113"/>
      <c r="H310" s="312"/>
      <c r="I310" s="313"/>
      <c r="J310" s="315"/>
      <c r="K310" s="5"/>
    </row>
    <row r="311" spans="1:11" ht="12.75">
      <c r="A311" s="15"/>
      <c r="B311" s="14"/>
      <c r="C311"/>
      <c r="D311" s="6"/>
      <c r="E311"/>
      <c r="F311" s="6"/>
      <c r="G311" s="113"/>
      <c r="H311" s="312"/>
      <c r="I311" s="313"/>
      <c r="J311" s="315"/>
      <c r="K311" s="5"/>
    </row>
    <row r="312" spans="1:11" ht="12.75">
      <c r="A312" s="15"/>
      <c r="B312" s="14"/>
      <c r="C312"/>
      <c r="D312" s="6"/>
      <c r="E312"/>
      <c r="F312" s="6"/>
      <c r="G312" s="113"/>
      <c r="H312" s="312"/>
      <c r="I312" s="313"/>
      <c r="J312" s="315"/>
      <c r="K312" s="5"/>
    </row>
    <row r="313" spans="1:11" ht="12.75">
      <c r="A313" s="15"/>
      <c r="B313" s="14"/>
      <c r="C313"/>
      <c r="D313" s="6"/>
      <c r="E313"/>
      <c r="F313" s="6"/>
      <c r="G313" s="113"/>
      <c r="H313" s="312"/>
      <c r="I313" s="313"/>
      <c r="J313" s="315"/>
      <c r="K313" s="5"/>
    </row>
    <row r="314" spans="1:11" ht="12.75">
      <c r="A314" s="15"/>
      <c r="B314" s="14"/>
      <c r="C314"/>
      <c r="D314" s="6"/>
      <c r="E314"/>
      <c r="F314" s="6"/>
      <c r="G314" s="113"/>
      <c r="H314" s="312"/>
      <c r="I314" s="313"/>
      <c r="J314" s="315"/>
      <c r="K314" s="5"/>
    </row>
    <row r="315" spans="1:11" ht="12.75">
      <c r="A315" s="15"/>
      <c r="B315" s="14"/>
      <c r="C315"/>
      <c r="D315" s="6"/>
      <c r="E315"/>
      <c r="F315" s="6"/>
      <c r="G315" s="113"/>
      <c r="H315" s="312"/>
      <c r="I315" s="313"/>
      <c r="J315" s="315"/>
      <c r="K315" s="5"/>
    </row>
    <row r="316" spans="1:11" ht="12.75">
      <c r="A316" s="15"/>
      <c r="B316" s="14"/>
      <c r="C316"/>
      <c r="D316" s="6"/>
      <c r="E316"/>
      <c r="F316" s="6"/>
      <c r="G316" s="113"/>
      <c r="H316" s="312"/>
      <c r="I316" s="313"/>
      <c r="J316" s="315"/>
      <c r="K316" s="5"/>
    </row>
    <row r="317" spans="1:11" ht="12.75">
      <c r="A317" s="15"/>
      <c r="B317" s="14"/>
      <c r="C317"/>
      <c r="D317" s="6"/>
      <c r="E317"/>
      <c r="F317" s="6"/>
      <c r="G317" s="113"/>
      <c r="H317" s="312"/>
      <c r="I317" s="313"/>
      <c r="J317" s="315"/>
      <c r="K317" s="5"/>
    </row>
    <row r="318" spans="1:11" ht="12.75">
      <c r="A318" s="15"/>
      <c r="B318" s="14"/>
      <c r="C318"/>
      <c r="D318" s="6"/>
      <c r="E318"/>
      <c r="F318" s="6"/>
      <c r="G318" s="113"/>
      <c r="H318" s="312"/>
      <c r="I318" s="313"/>
      <c r="J318" s="315"/>
      <c r="K318" s="5"/>
    </row>
    <row r="319" spans="1:11" ht="12.75">
      <c r="A319" s="15"/>
      <c r="B319" s="14"/>
      <c r="C319"/>
      <c r="D319" s="6"/>
      <c r="E319"/>
      <c r="F319" s="6"/>
      <c r="G319" s="113"/>
      <c r="H319" s="312"/>
      <c r="I319" s="313"/>
      <c r="J319" s="315"/>
      <c r="K319" s="5"/>
    </row>
    <row r="320" spans="1:11" ht="12.75">
      <c r="A320" s="15"/>
      <c r="B320" s="14"/>
      <c r="C320"/>
      <c r="D320" s="6"/>
      <c r="E320"/>
      <c r="F320" s="6"/>
      <c r="G320" s="113"/>
      <c r="H320" s="312"/>
      <c r="I320" s="313"/>
      <c r="J320" s="315"/>
      <c r="K320" s="5"/>
    </row>
    <row r="321" spans="1:11" ht="12.75">
      <c r="A321" s="15"/>
      <c r="B321" s="14"/>
      <c r="C321"/>
      <c r="D321" s="6"/>
      <c r="E321"/>
      <c r="F321" s="6"/>
      <c r="G321" s="113"/>
      <c r="H321" s="312"/>
      <c r="I321" s="313"/>
      <c r="J321" s="315"/>
      <c r="K321" s="5"/>
    </row>
    <row r="322" spans="1:11" ht="12.75">
      <c r="A322" s="15"/>
      <c r="B322" s="14"/>
      <c r="C322"/>
      <c r="D322" s="6"/>
      <c r="E322"/>
      <c r="F322" s="6"/>
      <c r="G322" s="113"/>
      <c r="H322" s="312"/>
      <c r="I322" s="313"/>
      <c r="J322" s="315"/>
      <c r="K322" s="5"/>
    </row>
  </sheetData>
  <mergeCells count="13">
    <mergeCell ref="G1:K1"/>
    <mergeCell ref="A136:F136"/>
    <mergeCell ref="A35:F35"/>
    <mergeCell ref="A1:F1"/>
    <mergeCell ref="A2:A4"/>
    <mergeCell ref="B2:C4"/>
    <mergeCell ref="D2:D4"/>
    <mergeCell ref="E2:E4"/>
    <mergeCell ref="F2:F4"/>
    <mergeCell ref="A146:F146"/>
    <mergeCell ref="A147:F147"/>
    <mergeCell ref="A163:F163"/>
    <mergeCell ref="A164:F164"/>
  </mergeCells>
  <printOptions gridLines="1" horizontalCentered="1"/>
  <pageMargins left="0.3937007874015748" right="0.3937007874015748" top="0.98425196850393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Header>&amp;L&amp;"Arial CE,tučné"NÁVRH ROZPOČTU NA ROK 2006 -  PŘÍJMY</oddHeader>
    <oddFooter>&amp;COddíl II. - &amp;P&amp;RPříjmy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9"/>
  <sheetViews>
    <sheetView workbookViewId="0" topLeftCell="A1">
      <selection activeCell="H130" sqref="H130"/>
    </sheetView>
  </sheetViews>
  <sheetFormatPr defaultColWidth="9.00390625" defaultRowHeight="12.75"/>
  <cols>
    <col min="1" max="1" width="10.125" style="374" customWidth="1"/>
    <col min="2" max="2" width="53.75390625" style="1" customWidth="1"/>
    <col min="3" max="4" width="12.00390625" style="1" customWidth="1"/>
    <col min="5" max="5" width="9.125" style="507" customWidth="1"/>
    <col min="6" max="6" width="11.625" style="0" customWidth="1"/>
    <col min="7" max="16384" width="9.125" style="1" customWidth="1"/>
  </cols>
  <sheetData>
    <row r="1" spans="1:5" ht="12.75" customHeight="1" thickTop="1">
      <c r="A1" s="1189" t="s">
        <v>586</v>
      </c>
      <c r="B1" s="1170" t="s">
        <v>1151</v>
      </c>
      <c r="C1" s="1182" t="s">
        <v>585</v>
      </c>
      <c r="D1" s="1183"/>
      <c r="E1" s="1184"/>
    </row>
    <row r="2" spans="1:8" s="254" customFormat="1" ht="33.75" customHeight="1">
      <c r="A2" s="1190"/>
      <c r="B2" s="1171"/>
      <c r="C2" s="508" t="s">
        <v>1526</v>
      </c>
      <c r="D2" s="509" t="s">
        <v>1527</v>
      </c>
      <c r="E2" s="487" t="s">
        <v>1192</v>
      </c>
      <c r="F2"/>
      <c r="G2" s="1"/>
      <c r="H2" s="1"/>
    </row>
    <row r="3" spans="1:8" ht="13.5" thickBot="1">
      <c r="A3" s="1191"/>
      <c r="B3" s="1172"/>
      <c r="C3" s="510" t="s">
        <v>1121</v>
      </c>
      <c r="D3" s="489" t="s">
        <v>1121</v>
      </c>
      <c r="E3" s="490" t="s">
        <v>1161</v>
      </c>
      <c r="G3" s="4"/>
      <c r="H3" s="8"/>
    </row>
    <row r="4" spans="1:8" s="512" customFormat="1" ht="13.5" customHeight="1">
      <c r="A4" s="409">
        <v>5011</v>
      </c>
      <c r="B4" s="442" t="s">
        <v>443</v>
      </c>
      <c r="C4" s="188">
        <v>142246</v>
      </c>
      <c r="D4" s="159">
        <v>145828</v>
      </c>
      <c r="E4" s="511">
        <f aca="true" t="shared" si="0" ref="E4:E35">(D4/$D$101)*100</f>
        <v>9.497398811555165</v>
      </c>
      <c r="F4"/>
      <c r="G4" s="1"/>
      <c r="H4" s="1"/>
    </row>
    <row r="5" spans="1:5" ht="13.5" customHeight="1">
      <c r="A5" s="414">
        <v>5019</v>
      </c>
      <c r="B5" s="2" t="s">
        <v>552</v>
      </c>
      <c r="C5" s="176">
        <v>150</v>
      </c>
      <c r="D5" s="162">
        <v>150</v>
      </c>
      <c r="E5" s="513">
        <f t="shared" si="0"/>
        <v>0.009769110333634656</v>
      </c>
    </row>
    <row r="6" spans="1:5" ht="13.5" customHeight="1">
      <c r="A6" s="414">
        <v>5021</v>
      </c>
      <c r="B6" s="178" t="s">
        <v>934</v>
      </c>
      <c r="C6" s="176">
        <v>1765.2</v>
      </c>
      <c r="D6" s="162">
        <v>1567</v>
      </c>
      <c r="E6" s="513">
        <f t="shared" si="0"/>
        <v>0.10205463928537004</v>
      </c>
    </row>
    <row r="7" spans="1:5" ht="13.5" customHeight="1">
      <c r="A7" s="414">
        <v>5023</v>
      </c>
      <c r="B7" s="178" t="s">
        <v>688</v>
      </c>
      <c r="C7" s="176">
        <v>6060.8</v>
      </c>
      <c r="D7" s="162">
        <v>6730</v>
      </c>
      <c r="E7" s="513">
        <f t="shared" si="0"/>
        <v>0.43830741696907494</v>
      </c>
    </row>
    <row r="8" spans="1:5" ht="13.5" customHeight="1">
      <c r="A8" s="414">
        <v>5024</v>
      </c>
      <c r="B8" s="178" t="s">
        <v>813</v>
      </c>
      <c r="C8" s="176">
        <v>265</v>
      </c>
      <c r="D8" s="162">
        <v>0</v>
      </c>
      <c r="E8" s="590" t="s">
        <v>393</v>
      </c>
    </row>
    <row r="9" spans="1:5" ht="22.5">
      <c r="A9" s="414">
        <v>5027</v>
      </c>
      <c r="B9" s="178" t="s">
        <v>553</v>
      </c>
      <c r="C9" s="176">
        <v>30</v>
      </c>
      <c r="D9" s="162">
        <v>0</v>
      </c>
      <c r="E9" s="590" t="s">
        <v>393</v>
      </c>
    </row>
    <row r="10" spans="1:5" ht="22.5">
      <c r="A10" s="414">
        <v>5031</v>
      </c>
      <c r="B10" s="178" t="s">
        <v>589</v>
      </c>
      <c r="C10" s="176">
        <v>38117</v>
      </c>
      <c r="D10" s="162">
        <v>39235</v>
      </c>
      <c r="E10" s="513">
        <f t="shared" si="0"/>
        <v>2.555273626267705</v>
      </c>
    </row>
    <row r="11" spans="1:5" ht="13.5" customHeight="1">
      <c r="A11" s="414">
        <v>5032</v>
      </c>
      <c r="B11" s="178" t="s">
        <v>444</v>
      </c>
      <c r="C11" s="176">
        <v>13198.2</v>
      </c>
      <c r="D11" s="162">
        <v>13585</v>
      </c>
      <c r="E11" s="513">
        <f t="shared" si="0"/>
        <v>0.8847557592161788</v>
      </c>
    </row>
    <row r="12" spans="1:8" ht="13.5" customHeight="1">
      <c r="A12" s="414">
        <v>5038</v>
      </c>
      <c r="B12" s="178" t="s">
        <v>1445</v>
      </c>
      <c r="C12" s="176">
        <v>617</v>
      </c>
      <c r="D12" s="162">
        <v>635</v>
      </c>
      <c r="E12" s="513">
        <f t="shared" si="0"/>
        <v>0.041355900412386716</v>
      </c>
      <c r="G12" s="3"/>
      <c r="H12" s="3"/>
    </row>
    <row r="13" spans="1:5" ht="13.5" customHeight="1">
      <c r="A13" s="414">
        <v>5039</v>
      </c>
      <c r="B13" s="178" t="s">
        <v>689</v>
      </c>
      <c r="C13" s="176">
        <v>50</v>
      </c>
      <c r="D13" s="162">
        <v>50</v>
      </c>
      <c r="E13" s="514">
        <f t="shared" si="0"/>
        <v>0.0032563701112115523</v>
      </c>
    </row>
    <row r="14" spans="1:7" s="520" customFormat="1" ht="16.5" customHeight="1">
      <c r="A14" s="515">
        <v>50</v>
      </c>
      <c r="B14" s="516" t="s">
        <v>580</v>
      </c>
      <c r="C14" s="517">
        <f>SUM(C4:C13)</f>
        <v>202499.2</v>
      </c>
      <c r="D14" s="643">
        <f>SUM(D4:D13)</f>
        <v>207780</v>
      </c>
      <c r="E14" s="518">
        <f t="shared" si="0"/>
        <v>13.532171634150725</v>
      </c>
      <c r="F14"/>
      <c r="G14" s="519"/>
    </row>
    <row r="15" spans="1:5" ht="13.5" customHeight="1">
      <c r="A15" s="414">
        <v>5132</v>
      </c>
      <c r="B15" s="178" t="s">
        <v>1042</v>
      </c>
      <c r="C15" s="176">
        <v>145</v>
      </c>
      <c r="D15" s="162">
        <v>145</v>
      </c>
      <c r="E15" s="513">
        <f t="shared" si="0"/>
        <v>0.009443473322513501</v>
      </c>
    </row>
    <row r="16" spans="1:5" ht="13.5" customHeight="1">
      <c r="A16" s="414">
        <v>5134</v>
      </c>
      <c r="B16" s="178" t="s">
        <v>1030</v>
      </c>
      <c r="C16" s="176">
        <v>1119</v>
      </c>
      <c r="D16" s="162">
        <v>774</v>
      </c>
      <c r="E16" s="513">
        <f t="shared" si="0"/>
        <v>0.05040860932155483</v>
      </c>
    </row>
    <row r="17" spans="1:8" s="495" customFormat="1" ht="13.5" customHeight="1">
      <c r="A17" s="414">
        <v>5136</v>
      </c>
      <c r="B17" s="178" t="s">
        <v>1031</v>
      </c>
      <c r="C17" s="176">
        <v>509</v>
      </c>
      <c r="D17" s="162">
        <v>467</v>
      </c>
      <c r="E17" s="513">
        <f t="shared" si="0"/>
        <v>0.030414496838715895</v>
      </c>
      <c r="F17"/>
      <c r="G17" s="1"/>
      <c r="H17" s="1"/>
    </row>
    <row r="18" spans="1:8" s="495" customFormat="1" ht="13.5" customHeight="1">
      <c r="A18" s="414">
        <v>5137</v>
      </c>
      <c r="B18" s="178" t="s">
        <v>554</v>
      </c>
      <c r="C18" s="176">
        <v>6197</v>
      </c>
      <c r="D18" s="162">
        <v>3426</v>
      </c>
      <c r="E18" s="513">
        <f t="shared" si="0"/>
        <v>0.22312648002021557</v>
      </c>
      <c r="F18"/>
      <c r="G18" s="1"/>
      <c r="H18" s="1"/>
    </row>
    <row r="19" spans="1:8" s="495" customFormat="1" ht="13.5" customHeight="1">
      <c r="A19" s="414">
        <v>5138</v>
      </c>
      <c r="B19" s="178" t="s">
        <v>555</v>
      </c>
      <c r="C19" s="176">
        <v>500</v>
      </c>
      <c r="D19" s="162">
        <v>500</v>
      </c>
      <c r="E19" s="513">
        <f t="shared" si="0"/>
        <v>0.03256370111211552</v>
      </c>
      <c r="F19"/>
      <c r="G19" s="1"/>
      <c r="H19" s="1"/>
    </row>
    <row r="20" spans="1:8" s="495" customFormat="1" ht="13.5" customHeight="1">
      <c r="A20" s="414">
        <v>5139</v>
      </c>
      <c r="B20" s="178" t="s">
        <v>691</v>
      </c>
      <c r="C20" s="176">
        <v>7394</v>
      </c>
      <c r="D20" s="162">
        <v>6512</v>
      </c>
      <c r="E20" s="513">
        <f t="shared" si="0"/>
        <v>0.42410964328419254</v>
      </c>
      <c r="F20"/>
      <c r="G20" s="1"/>
      <c r="H20" s="1"/>
    </row>
    <row r="21" spans="1:8" s="495" customFormat="1" ht="13.5" customHeight="1">
      <c r="A21" s="414">
        <v>5141</v>
      </c>
      <c r="B21" s="178" t="s">
        <v>556</v>
      </c>
      <c r="C21" s="176">
        <v>19680</v>
      </c>
      <c r="D21" s="162">
        <v>11196</v>
      </c>
      <c r="E21" s="513">
        <f t="shared" si="0"/>
        <v>0.7291663953024907</v>
      </c>
      <c r="F21"/>
      <c r="G21" s="1"/>
      <c r="H21" s="1"/>
    </row>
    <row r="22" spans="1:8" s="495" customFormat="1" ht="13.5" customHeight="1">
      <c r="A22" s="414">
        <v>5142</v>
      </c>
      <c r="B22" s="178" t="s">
        <v>841</v>
      </c>
      <c r="C22" s="176">
        <v>1</v>
      </c>
      <c r="D22" s="162">
        <v>1</v>
      </c>
      <c r="E22" s="521">
        <f t="shared" si="0"/>
        <v>6.512740222423104E-05</v>
      </c>
      <c r="F22"/>
      <c r="G22" s="1"/>
      <c r="H22" s="1"/>
    </row>
    <row r="23" spans="1:8" s="495" customFormat="1" ht="13.5" customHeight="1">
      <c r="A23" s="414">
        <v>5149</v>
      </c>
      <c r="B23" s="178" t="s">
        <v>549</v>
      </c>
      <c r="C23" s="176">
        <v>1550</v>
      </c>
      <c r="D23" s="162">
        <v>50</v>
      </c>
      <c r="E23" s="514">
        <f t="shared" si="0"/>
        <v>0.0032563701112115523</v>
      </c>
      <c r="F23"/>
      <c r="G23" s="1"/>
      <c r="H23" s="1"/>
    </row>
    <row r="24" spans="1:8" s="495" customFormat="1" ht="13.5" customHeight="1">
      <c r="A24" s="414">
        <v>5151</v>
      </c>
      <c r="B24" s="178" t="s">
        <v>457</v>
      </c>
      <c r="C24" s="176">
        <v>4764</v>
      </c>
      <c r="D24" s="162">
        <v>5075</v>
      </c>
      <c r="E24" s="513">
        <f t="shared" si="0"/>
        <v>0.3305215662879725</v>
      </c>
      <c r="F24"/>
      <c r="G24" s="1"/>
      <c r="H24" s="1"/>
    </row>
    <row r="25" spans="1:8" s="495" customFormat="1" ht="13.5" customHeight="1">
      <c r="A25" s="414">
        <v>5152</v>
      </c>
      <c r="B25" s="2" t="s">
        <v>459</v>
      </c>
      <c r="C25" s="176">
        <v>10038</v>
      </c>
      <c r="D25" s="162">
        <v>11351</v>
      </c>
      <c r="E25" s="513">
        <f t="shared" si="0"/>
        <v>0.7392611426472465</v>
      </c>
      <c r="F25"/>
      <c r="G25" s="1"/>
      <c r="H25" s="1"/>
    </row>
    <row r="26" spans="1:8" s="495" customFormat="1" ht="13.5" customHeight="1">
      <c r="A26" s="414">
        <v>5153</v>
      </c>
      <c r="B26" s="178" t="s">
        <v>1026</v>
      </c>
      <c r="C26" s="176">
        <v>350</v>
      </c>
      <c r="D26" s="162">
        <v>411</v>
      </c>
      <c r="E26" s="513">
        <f t="shared" si="0"/>
        <v>0.026767362314158955</v>
      </c>
      <c r="F26"/>
      <c r="G26" s="1"/>
      <c r="H26" s="1"/>
    </row>
    <row r="27" spans="1:8" s="495" customFormat="1" ht="13.5" customHeight="1">
      <c r="A27" s="414">
        <v>5154</v>
      </c>
      <c r="B27" s="178" t="s">
        <v>942</v>
      </c>
      <c r="C27" s="176">
        <v>18986</v>
      </c>
      <c r="D27" s="162">
        <v>20819</v>
      </c>
      <c r="E27" s="513">
        <f t="shared" si="0"/>
        <v>1.3558873869062662</v>
      </c>
      <c r="F27"/>
      <c r="G27" s="3"/>
      <c r="H27" s="3"/>
    </row>
    <row r="28" spans="1:8" s="495" customFormat="1" ht="13.5" customHeight="1">
      <c r="A28" s="414">
        <v>5156</v>
      </c>
      <c r="B28" s="178" t="s">
        <v>944</v>
      </c>
      <c r="C28" s="176">
        <v>2090</v>
      </c>
      <c r="D28" s="162">
        <v>2305</v>
      </c>
      <c r="E28" s="513">
        <f t="shared" si="0"/>
        <v>0.15011866212685254</v>
      </c>
      <c r="F28"/>
      <c r="G28" s="3"/>
      <c r="H28" s="3"/>
    </row>
    <row r="29" spans="1:8" s="495" customFormat="1" ht="13.5" customHeight="1">
      <c r="A29" s="414">
        <v>5157</v>
      </c>
      <c r="B29" s="178" t="s">
        <v>460</v>
      </c>
      <c r="C29" s="176">
        <v>105</v>
      </c>
      <c r="D29" s="162">
        <v>107</v>
      </c>
      <c r="E29" s="513">
        <f t="shared" si="0"/>
        <v>0.006968632037992722</v>
      </c>
      <c r="F29"/>
      <c r="G29" s="3"/>
      <c r="H29" s="3"/>
    </row>
    <row r="30" spans="1:8" s="495" customFormat="1" ht="13.5" customHeight="1">
      <c r="A30" s="414">
        <v>5161</v>
      </c>
      <c r="B30" s="178" t="s">
        <v>1044</v>
      </c>
      <c r="C30" s="176">
        <v>6030</v>
      </c>
      <c r="D30" s="162">
        <v>6507</v>
      </c>
      <c r="E30" s="513">
        <f t="shared" si="0"/>
        <v>0.42378400627307133</v>
      </c>
      <c r="F30"/>
      <c r="G30" s="4"/>
      <c r="H30" s="8"/>
    </row>
    <row r="31" spans="1:8" s="495" customFormat="1" ht="13.5" customHeight="1">
      <c r="A31" s="414">
        <v>5162</v>
      </c>
      <c r="B31" s="178" t="s">
        <v>947</v>
      </c>
      <c r="C31" s="176">
        <v>5861.2</v>
      </c>
      <c r="D31" s="162">
        <v>5595</v>
      </c>
      <c r="E31" s="513">
        <f t="shared" si="0"/>
        <v>0.36438781544457266</v>
      </c>
      <c r="F31"/>
      <c r="G31" s="1"/>
      <c r="H31" s="1"/>
    </row>
    <row r="32" spans="1:8" s="495" customFormat="1" ht="13.5" customHeight="1">
      <c r="A32" s="414">
        <v>5163</v>
      </c>
      <c r="B32" s="178" t="s">
        <v>544</v>
      </c>
      <c r="C32" s="176">
        <v>5610</v>
      </c>
      <c r="D32" s="162">
        <v>5680</v>
      </c>
      <c r="E32" s="513">
        <f t="shared" si="0"/>
        <v>0.3699236446336323</v>
      </c>
      <c r="F32"/>
      <c r="G32" s="1"/>
      <c r="H32" s="1"/>
    </row>
    <row r="33" spans="1:8" s="495" customFormat="1" ht="13.5" customHeight="1">
      <c r="A33" s="414">
        <v>5164</v>
      </c>
      <c r="B33" s="178" t="s">
        <v>949</v>
      </c>
      <c r="C33" s="176">
        <v>3879</v>
      </c>
      <c r="D33" s="162">
        <v>2023</v>
      </c>
      <c r="E33" s="513">
        <f t="shared" si="0"/>
        <v>0.1317527346996194</v>
      </c>
      <c r="F33"/>
      <c r="G33" s="3"/>
      <c r="H33" s="1"/>
    </row>
    <row r="34" spans="1:8" s="495" customFormat="1" ht="13.5" customHeight="1">
      <c r="A34" s="414">
        <v>5166</v>
      </c>
      <c r="B34" s="295" t="s">
        <v>965</v>
      </c>
      <c r="C34" s="179">
        <v>9757.5</v>
      </c>
      <c r="D34" s="191">
        <v>6577</v>
      </c>
      <c r="E34" s="513">
        <f t="shared" si="0"/>
        <v>0.42834292442876754</v>
      </c>
      <c r="F34"/>
      <c r="G34" s="3"/>
      <c r="H34" s="1"/>
    </row>
    <row r="35" spans="1:8" s="495" customFormat="1" ht="13.5" customHeight="1">
      <c r="A35" s="414">
        <v>5167</v>
      </c>
      <c r="B35" s="295" t="s">
        <v>1027</v>
      </c>
      <c r="C35" s="179">
        <v>1892</v>
      </c>
      <c r="D35" s="191">
        <v>1984</v>
      </c>
      <c r="E35" s="513">
        <f t="shared" si="0"/>
        <v>0.1292127660128744</v>
      </c>
      <c r="F35"/>
      <c r="G35" s="3"/>
      <c r="H35" s="1"/>
    </row>
    <row r="36" spans="1:8" s="495" customFormat="1" ht="13.5" customHeight="1">
      <c r="A36" s="414">
        <v>5168</v>
      </c>
      <c r="B36" s="295" t="s">
        <v>557</v>
      </c>
      <c r="C36" s="179">
        <v>4190</v>
      </c>
      <c r="D36" s="191">
        <v>3200</v>
      </c>
      <c r="E36" s="513">
        <f aca="true" t="shared" si="1" ref="E36:E64">(D36/$D$101)*100</f>
        <v>0.20840768711753935</v>
      </c>
      <c r="F36"/>
      <c r="G36" s="3"/>
      <c r="H36" s="1"/>
    </row>
    <row r="37" spans="1:8" s="495" customFormat="1" ht="13.5" customHeight="1">
      <c r="A37" s="414">
        <v>5169</v>
      </c>
      <c r="B37" s="295" t="s">
        <v>612</v>
      </c>
      <c r="C37" s="179">
        <v>179891.5</v>
      </c>
      <c r="D37" s="191">
        <v>193673</v>
      </c>
      <c r="E37" s="513">
        <f t="shared" si="1"/>
        <v>12.613419370973498</v>
      </c>
      <c r="F37"/>
      <c r="G37"/>
      <c r="H37" s="1"/>
    </row>
    <row r="38" spans="1:8" s="495" customFormat="1" ht="13.5" customHeight="1">
      <c r="A38" s="414">
        <v>5171</v>
      </c>
      <c r="B38" s="295" t="s">
        <v>236</v>
      </c>
      <c r="C38" s="179">
        <v>78632</v>
      </c>
      <c r="D38" s="191">
        <v>70370</v>
      </c>
      <c r="E38" s="513">
        <f t="shared" si="1"/>
        <v>4.5830152945191385</v>
      </c>
      <c r="F38"/>
      <c r="G38"/>
      <c r="H38" s="1"/>
    </row>
    <row r="39" spans="1:8" s="495" customFormat="1" ht="13.5" customHeight="1">
      <c r="A39" s="414">
        <v>5172</v>
      </c>
      <c r="B39" s="295" t="s">
        <v>401</v>
      </c>
      <c r="C39" s="179">
        <v>582</v>
      </c>
      <c r="D39" s="191">
        <v>380</v>
      </c>
      <c r="E39" s="513">
        <f t="shared" si="1"/>
        <v>0.024748412845207794</v>
      </c>
      <c r="F39"/>
      <c r="G39"/>
      <c r="H39" s="1"/>
    </row>
    <row r="40" spans="1:8" s="495" customFormat="1" ht="13.5" customHeight="1">
      <c r="A40" s="414">
        <v>5173</v>
      </c>
      <c r="B40" s="295" t="s">
        <v>713</v>
      </c>
      <c r="C40" s="179">
        <v>1401</v>
      </c>
      <c r="D40" s="191">
        <v>1150</v>
      </c>
      <c r="E40" s="513">
        <f t="shared" si="1"/>
        <v>0.0748965125578657</v>
      </c>
      <c r="F40"/>
      <c r="G40"/>
      <c r="H40" s="1"/>
    </row>
    <row r="41" spans="1:8" s="495" customFormat="1" ht="13.5" customHeight="1">
      <c r="A41" s="414">
        <v>5175</v>
      </c>
      <c r="B41" s="295" t="s">
        <v>995</v>
      </c>
      <c r="C41" s="179">
        <v>904.5</v>
      </c>
      <c r="D41" s="191">
        <v>917</v>
      </c>
      <c r="E41" s="513">
        <f t="shared" si="1"/>
        <v>0.059721827839619865</v>
      </c>
      <c r="F41"/>
      <c r="G41" s="3"/>
      <c r="H41" s="1"/>
    </row>
    <row r="42" spans="1:8" s="495" customFormat="1" ht="13.5" customHeight="1">
      <c r="A42" s="414">
        <v>5178</v>
      </c>
      <c r="B42" s="295" t="s">
        <v>223</v>
      </c>
      <c r="C42" s="179">
        <v>10840</v>
      </c>
      <c r="D42" s="191">
        <v>10311</v>
      </c>
      <c r="E42" s="513">
        <f t="shared" si="1"/>
        <v>0.6715286443340462</v>
      </c>
      <c r="F42"/>
      <c r="G42" s="3"/>
      <c r="H42" s="1"/>
    </row>
    <row r="43" spans="1:8" s="495" customFormat="1" ht="13.5" customHeight="1">
      <c r="A43" s="414">
        <v>5179</v>
      </c>
      <c r="B43" s="295" t="s">
        <v>558</v>
      </c>
      <c r="C43" s="179">
        <v>10</v>
      </c>
      <c r="D43" s="191">
        <v>10</v>
      </c>
      <c r="E43" s="514">
        <f t="shared" si="1"/>
        <v>0.0006512740222423104</v>
      </c>
      <c r="F43"/>
      <c r="G43" s="3"/>
      <c r="H43" s="1"/>
    </row>
    <row r="44" spans="1:8" s="495" customFormat="1" ht="13.5" customHeight="1">
      <c r="A44" s="414">
        <v>5192</v>
      </c>
      <c r="B44" s="295" t="s">
        <v>1387</v>
      </c>
      <c r="C44" s="179">
        <v>237.9</v>
      </c>
      <c r="D44" s="191">
        <v>210</v>
      </c>
      <c r="E44" s="513">
        <f t="shared" si="1"/>
        <v>0.013676754467088518</v>
      </c>
      <c r="F44"/>
      <c r="G44" s="3"/>
      <c r="H44" s="1"/>
    </row>
    <row r="45" spans="1:8" s="495" customFormat="1" ht="13.5" customHeight="1">
      <c r="A45" s="414">
        <v>5194</v>
      </c>
      <c r="B45" s="295" t="s">
        <v>1022</v>
      </c>
      <c r="C45" s="179">
        <v>1072.2</v>
      </c>
      <c r="D45" s="191">
        <v>1175</v>
      </c>
      <c r="E45" s="513">
        <f t="shared" si="1"/>
        <v>0.07652469761347147</v>
      </c>
      <c r="F45"/>
      <c r="G45" s="3"/>
      <c r="H45" s="1"/>
    </row>
    <row r="46" spans="1:8" s="495" customFormat="1" ht="13.5" customHeight="1">
      <c r="A46" s="414">
        <v>5198</v>
      </c>
      <c r="B46" s="295" t="s">
        <v>692</v>
      </c>
      <c r="C46" s="179">
        <v>47</v>
      </c>
      <c r="D46" s="191">
        <v>0</v>
      </c>
      <c r="E46" s="591" t="s">
        <v>393</v>
      </c>
      <c r="F46"/>
      <c r="G46" s="3"/>
      <c r="H46" s="1"/>
    </row>
    <row r="47" spans="1:7" s="520" customFormat="1" ht="16.5" customHeight="1">
      <c r="A47" s="515">
        <v>51</v>
      </c>
      <c r="B47" s="516" t="s">
        <v>559</v>
      </c>
      <c r="C47" s="517">
        <f>SUM(C15:C46)</f>
        <v>384265.80000000005</v>
      </c>
      <c r="D47" s="643">
        <f>SUM(D15:D46)</f>
        <v>372901</v>
      </c>
      <c r="E47" s="518">
        <f t="shared" si="1"/>
        <v>24.28607341681798</v>
      </c>
      <c r="F47"/>
      <c r="G47" s="519"/>
    </row>
    <row r="48" spans="1:8" s="523" customFormat="1" ht="12.75" customHeight="1">
      <c r="A48" s="414">
        <v>5212</v>
      </c>
      <c r="B48" s="295" t="s">
        <v>560</v>
      </c>
      <c r="C48" s="179">
        <v>427</v>
      </c>
      <c r="D48" s="191">
        <v>470</v>
      </c>
      <c r="E48" s="513">
        <f t="shared" si="1"/>
        <v>0.03060987904538859</v>
      </c>
      <c r="F48"/>
      <c r="G48" s="522"/>
      <c r="H48" s="450"/>
    </row>
    <row r="49" spans="1:8" s="495" customFormat="1" ht="13.5" customHeight="1">
      <c r="A49" s="414">
        <v>5213</v>
      </c>
      <c r="B49" s="295" t="s">
        <v>561</v>
      </c>
      <c r="C49" s="179">
        <v>143020.8</v>
      </c>
      <c r="D49" s="191">
        <v>198900</v>
      </c>
      <c r="E49" s="513">
        <f t="shared" si="1"/>
        <v>12.953840302399556</v>
      </c>
      <c r="F49"/>
      <c r="G49" s="3"/>
      <c r="H49" s="1"/>
    </row>
    <row r="50" spans="1:8" s="495" customFormat="1" ht="13.5" customHeight="1">
      <c r="A50" s="414">
        <v>5219</v>
      </c>
      <c r="B50" s="295" t="s">
        <v>562</v>
      </c>
      <c r="C50" s="179">
        <v>1818</v>
      </c>
      <c r="D50" s="191">
        <v>4150</v>
      </c>
      <c r="E50" s="513">
        <f t="shared" si="1"/>
        <v>0.2702787192305588</v>
      </c>
      <c r="F50"/>
      <c r="G50" s="3"/>
      <c r="H50" s="1"/>
    </row>
    <row r="51" spans="1:8" s="495" customFormat="1" ht="13.5" customHeight="1">
      <c r="A51" s="414">
        <v>5221</v>
      </c>
      <c r="B51" s="295" t="s">
        <v>587</v>
      </c>
      <c r="C51" s="179">
        <v>3522</v>
      </c>
      <c r="D51" s="191">
        <v>3020</v>
      </c>
      <c r="E51" s="513">
        <f t="shared" si="1"/>
        <v>0.19668475471717772</v>
      </c>
      <c r="F51"/>
      <c r="G51" s="3"/>
      <c r="H51" s="1"/>
    </row>
    <row r="52" spans="1:8" s="495" customFormat="1" ht="13.5" customHeight="1">
      <c r="A52" s="414">
        <v>5222</v>
      </c>
      <c r="B52" s="295" t="s">
        <v>1388</v>
      </c>
      <c r="C52" s="179">
        <v>14479.6</v>
      </c>
      <c r="D52" s="191">
        <v>10430</v>
      </c>
      <c r="E52" s="513">
        <f t="shared" si="1"/>
        <v>0.6792788051987297</v>
      </c>
      <c r="F52"/>
      <c r="G52" s="3"/>
      <c r="H52" s="1"/>
    </row>
    <row r="53" spans="1:8" s="495" customFormat="1" ht="13.5" customHeight="1">
      <c r="A53" s="414">
        <v>5223</v>
      </c>
      <c r="B53" s="295" t="s">
        <v>1625</v>
      </c>
      <c r="C53" s="179">
        <v>4045</v>
      </c>
      <c r="D53" s="191">
        <v>2740</v>
      </c>
      <c r="E53" s="513">
        <f t="shared" si="1"/>
        <v>0.17844908209439306</v>
      </c>
      <c r="F53"/>
      <c r="G53" s="3"/>
      <c r="H53" s="1"/>
    </row>
    <row r="54" spans="1:8" s="495" customFormat="1" ht="13.5" customHeight="1">
      <c r="A54" s="414">
        <v>5229</v>
      </c>
      <c r="B54" s="295" t="s">
        <v>563</v>
      </c>
      <c r="C54" s="179">
        <v>3293</v>
      </c>
      <c r="D54" s="191">
        <v>3312</v>
      </c>
      <c r="E54" s="513">
        <f t="shared" si="1"/>
        <v>0.2157019561666532</v>
      </c>
      <c r="F54"/>
      <c r="G54" s="3"/>
      <c r="H54" s="1"/>
    </row>
    <row r="55" spans="1:7" s="520" customFormat="1" ht="25.5" customHeight="1">
      <c r="A55" s="515">
        <v>52</v>
      </c>
      <c r="B55" s="516" t="s">
        <v>564</v>
      </c>
      <c r="C55" s="517">
        <f>SUM(C48:C54)</f>
        <v>170605.4</v>
      </c>
      <c r="D55" s="643">
        <f>SUM(D48:D54)</f>
        <v>223022</v>
      </c>
      <c r="E55" s="518">
        <f t="shared" si="1"/>
        <v>14.524843498852455</v>
      </c>
      <c r="F55"/>
      <c r="G55" s="519"/>
    </row>
    <row r="56" spans="1:8" s="495" customFormat="1" ht="13.5" customHeight="1">
      <c r="A56" s="414">
        <v>5321</v>
      </c>
      <c r="B56" s="295" t="s">
        <v>1400</v>
      </c>
      <c r="C56" s="179">
        <v>30</v>
      </c>
      <c r="D56" s="191">
        <v>0</v>
      </c>
      <c r="E56" s="591" t="s">
        <v>393</v>
      </c>
      <c r="F56"/>
      <c r="G56" s="3"/>
      <c r="H56" s="1"/>
    </row>
    <row r="57" spans="1:8" s="495" customFormat="1" ht="13.5" customHeight="1">
      <c r="A57" s="414">
        <v>5331</v>
      </c>
      <c r="B57" s="295" t="s">
        <v>565</v>
      </c>
      <c r="C57" s="179">
        <v>287634.1</v>
      </c>
      <c r="D57" s="191">
        <v>269741</v>
      </c>
      <c r="E57" s="513">
        <f t="shared" si="1"/>
        <v>17.567530603366304</v>
      </c>
      <c r="F57"/>
      <c r="G57" s="3"/>
      <c r="H57" s="1"/>
    </row>
    <row r="58" spans="1:8" s="495" customFormat="1" ht="13.5" customHeight="1">
      <c r="A58" s="414">
        <v>5332</v>
      </c>
      <c r="B58" s="295" t="s">
        <v>705</v>
      </c>
      <c r="C58" s="179">
        <v>3</v>
      </c>
      <c r="D58" s="191">
        <v>120</v>
      </c>
      <c r="E58" s="513">
        <f t="shared" si="1"/>
        <v>0.007815288266907725</v>
      </c>
      <c r="F58"/>
      <c r="G58" s="3"/>
      <c r="H58" s="1"/>
    </row>
    <row r="59" spans="1:8" s="495" customFormat="1" ht="13.5" customHeight="1">
      <c r="A59" s="414">
        <v>5339</v>
      </c>
      <c r="B59" s="295" t="s">
        <v>566</v>
      </c>
      <c r="C59" s="179">
        <v>328.4</v>
      </c>
      <c r="D59" s="191">
        <v>218</v>
      </c>
      <c r="E59" s="513">
        <f t="shared" si="1"/>
        <v>0.014197773684882366</v>
      </c>
      <c r="F59"/>
      <c r="G59" s="3"/>
      <c r="H59" s="1"/>
    </row>
    <row r="60" spans="1:8" s="495" customFormat="1" ht="13.5" customHeight="1">
      <c r="A60" s="414">
        <v>5361</v>
      </c>
      <c r="B60" s="295" t="s">
        <v>962</v>
      </c>
      <c r="C60" s="179">
        <v>153</v>
      </c>
      <c r="D60" s="191">
        <v>164</v>
      </c>
      <c r="E60" s="513">
        <f t="shared" si="1"/>
        <v>0.01068089396477389</v>
      </c>
      <c r="F60"/>
      <c r="G60" s="3"/>
      <c r="H60" s="1"/>
    </row>
    <row r="61" spans="1:8" s="495" customFormat="1" ht="13.5" customHeight="1">
      <c r="A61" s="414">
        <v>5362</v>
      </c>
      <c r="B61" s="295" t="s">
        <v>546</v>
      </c>
      <c r="C61" s="179">
        <v>4766</v>
      </c>
      <c r="D61" s="191">
        <v>3160</v>
      </c>
      <c r="E61" s="513">
        <f t="shared" si="1"/>
        <v>0.20580259102857007</v>
      </c>
      <c r="F61"/>
      <c r="G61" s="3"/>
      <c r="H61" s="1"/>
    </row>
    <row r="62" spans="1:8" s="495" customFormat="1" ht="21.75" customHeight="1">
      <c r="A62" s="414">
        <v>5364</v>
      </c>
      <c r="B62" s="295" t="s">
        <v>590</v>
      </c>
      <c r="C62" s="179">
        <v>199.3</v>
      </c>
      <c r="D62" s="191">
        <v>0</v>
      </c>
      <c r="E62" s="590" t="s">
        <v>393</v>
      </c>
      <c r="F62"/>
      <c r="G62" s="3"/>
      <c r="H62" s="1"/>
    </row>
    <row r="63" spans="1:8" s="495" customFormat="1" ht="13.5" customHeight="1">
      <c r="A63" s="414">
        <v>5366</v>
      </c>
      <c r="B63" s="295" t="s">
        <v>588</v>
      </c>
      <c r="C63" s="179">
        <v>21721.7</v>
      </c>
      <c r="D63" s="191">
        <v>0</v>
      </c>
      <c r="E63" s="590" t="s">
        <v>393</v>
      </c>
      <c r="F63"/>
      <c r="G63" s="3"/>
      <c r="H63" s="1"/>
    </row>
    <row r="64" spans="1:7" s="520" customFormat="1" ht="16.5" customHeight="1">
      <c r="A64" s="515">
        <v>53</v>
      </c>
      <c r="B64" s="516" t="s">
        <v>567</v>
      </c>
      <c r="C64" s="517">
        <f>SUM(C56:C63)</f>
        <v>314835.5</v>
      </c>
      <c r="D64" s="643">
        <f>SUM(D56:D63)</f>
        <v>273403</v>
      </c>
      <c r="E64" s="518">
        <f t="shared" si="1"/>
        <v>17.80602715031144</v>
      </c>
      <c r="F64"/>
      <c r="G64" s="519"/>
    </row>
    <row r="65" spans="1:8" s="495" customFormat="1" ht="13.5" customHeight="1">
      <c r="A65" s="414">
        <v>5410</v>
      </c>
      <c r="B65" s="295" t="s">
        <v>545</v>
      </c>
      <c r="C65" s="179">
        <v>93056</v>
      </c>
      <c r="D65" s="191">
        <v>114150</v>
      </c>
      <c r="E65" s="513">
        <f aca="true" t="shared" si="2" ref="E65:E101">(D65/$D$101)*100</f>
        <v>7.434292963895974</v>
      </c>
      <c r="F65"/>
      <c r="G65" s="3"/>
      <c r="H65" s="1"/>
    </row>
    <row r="66" spans="1:8" s="495" customFormat="1" ht="13.5" customHeight="1">
      <c r="A66" s="414">
        <v>5492</v>
      </c>
      <c r="B66" s="295" t="s">
        <v>568</v>
      </c>
      <c r="C66" s="179">
        <v>50</v>
      </c>
      <c r="D66" s="191">
        <v>50</v>
      </c>
      <c r="E66" s="514">
        <f t="shared" si="2"/>
        <v>0.0032563701112115523</v>
      </c>
      <c r="F66"/>
      <c r="G66" s="3"/>
      <c r="H66" s="1"/>
    </row>
    <row r="67" spans="1:8" s="495" customFormat="1" ht="13.5" customHeight="1">
      <c r="A67" s="414">
        <v>5493</v>
      </c>
      <c r="B67" s="295" t="s">
        <v>540</v>
      </c>
      <c r="C67" s="179">
        <v>2216</v>
      </c>
      <c r="D67" s="191">
        <v>152</v>
      </c>
      <c r="E67" s="513">
        <f t="shared" si="2"/>
        <v>0.009899365138083118</v>
      </c>
      <c r="F67"/>
      <c r="G67" s="3"/>
      <c r="H67" s="1"/>
    </row>
    <row r="68" spans="1:8" s="495" customFormat="1" ht="13.5" customHeight="1">
      <c r="A68" s="414">
        <v>5494</v>
      </c>
      <c r="B68" s="295" t="s">
        <v>542</v>
      </c>
      <c r="C68" s="179">
        <v>100</v>
      </c>
      <c r="D68" s="191">
        <v>100</v>
      </c>
      <c r="E68" s="513">
        <f t="shared" si="2"/>
        <v>0.006512740222423105</v>
      </c>
      <c r="F68"/>
      <c r="G68" s="3"/>
      <c r="H68" s="1"/>
    </row>
    <row r="69" spans="1:8" s="495" customFormat="1" ht="13.5" customHeight="1">
      <c r="A69" s="414">
        <v>5499</v>
      </c>
      <c r="B69" s="295" t="s">
        <v>550</v>
      </c>
      <c r="C69" s="179">
        <v>1708</v>
      </c>
      <c r="D69" s="191">
        <v>1703</v>
      </c>
      <c r="E69" s="513">
        <f t="shared" si="2"/>
        <v>0.11091196598786546</v>
      </c>
      <c r="F69"/>
      <c r="G69" s="3"/>
      <c r="H69" s="1"/>
    </row>
    <row r="70" spans="1:7" s="520" customFormat="1" ht="16.5" customHeight="1">
      <c r="A70" s="515">
        <v>54</v>
      </c>
      <c r="B70" s="516" t="s">
        <v>569</v>
      </c>
      <c r="C70" s="517">
        <f>SUM(C65:C69)</f>
        <v>97130</v>
      </c>
      <c r="D70" s="644">
        <f>SUM(D65:D69)</f>
        <v>116155</v>
      </c>
      <c r="E70" s="518">
        <f t="shared" si="2"/>
        <v>7.5648734053555575</v>
      </c>
      <c r="F70"/>
      <c r="G70" s="519"/>
    </row>
    <row r="71" spans="1:8" s="495" customFormat="1" ht="13.5" customHeight="1">
      <c r="A71" s="414">
        <v>5660</v>
      </c>
      <c r="B71" s="295" t="s">
        <v>1514</v>
      </c>
      <c r="C71" s="179">
        <v>790</v>
      </c>
      <c r="D71" s="191">
        <v>800</v>
      </c>
      <c r="E71" s="524">
        <f t="shared" si="2"/>
        <v>0.05210192177938484</v>
      </c>
      <c r="F71"/>
      <c r="G71" s="3"/>
      <c r="H71" s="1"/>
    </row>
    <row r="72" spans="1:7" s="520" customFormat="1" ht="16.5" customHeight="1">
      <c r="A72" s="515">
        <v>56</v>
      </c>
      <c r="B72" s="516" t="s">
        <v>570</v>
      </c>
      <c r="C72" s="517">
        <f>SUM(C71:C71)</f>
        <v>790</v>
      </c>
      <c r="D72" s="644">
        <f>SUM(D71:D71)</f>
        <v>800</v>
      </c>
      <c r="E72" s="518">
        <f t="shared" si="2"/>
        <v>0.05210192177938484</v>
      </c>
      <c r="F72"/>
      <c r="G72" s="519"/>
    </row>
    <row r="73" spans="1:7" ht="13.5" customHeight="1">
      <c r="A73" s="414">
        <v>5901</v>
      </c>
      <c r="B73" s="295" t="s">
        <v>1049</v>
      </c>
      <c r="C73" s="179">
        <v>896.5</v>
      </c>
      <c r="D73" s="191">
        <v>821</v>
      </c>
      <c r="E73" s="524">
        <f t="shared" si="2"/>
        <v>0.053469597226093686</v>
      </c>
      <c r="G73" s="3"/>
    </row>
    <row r="74" spans="1:8" s="495" customFormat="1" ht="13.5" customHeight="1">
      <c r="A74" s="414">
        <v>5909</v>
      </c>
      <c r="B74" s="295" t="s">
        <v>1582</v>
      </c>
      <c r="C74" s="179">
        <v>4019.1</v>
      </c>
      <c r="D74" s="191">
        <v>2410</v>
      </c>
      <c r="E74" s="524">
        <f t="shared" si="2"/>
        <v>0.15695703936039682</v>
      </c>
      <c r="F74"/>
      <c r="G74" s="3"/>
      <c r="H74" s="1"/>
    </row>
    <row r="75" spans="1:7" s="520" customFormat="1" ht="16.5" customHeight="1" thickBot="1">
      <c r="A75" s="515">
        <v>59</v>
      </c>
      <c r="B75" s="516" t="s">
        <v>571</v>
      </c>
      <c r="C75" s="517">
        <f>SUM(C73:C74)</f>
        <v>4915.6</v>
      </c>
      <c r="D75" s="644">
        <f>SUM(D73:D74)</f>
        <v>3231</v>
      </c>
      <c r="E75" s="525">
        <f t="shared" si="2"/>
        <v>0.21042663658649047</v>
      </c>
      <c r="F75"/>
      <c r="G75" s="519"/>
    </row>
    <row r="76" spans="1:7" s="230" customFormat="1" ht="30" customHeight="1" thickBot="1">
      <c r="A76" s="1185" t="s">
        <v>572</v>
      </c>
      <c r="B76" s="1186"/>
      <c r="C76" s="526">
        <f>SUM(C14,C47,C55,C64,C70,C72,C75)</f>
        <v>1175041.5</v>
      </c>
      <c r="D76" s="645">
        <f>SUM(D14,D47,D55,D64,D70,D72,D75)</f>
        <v>1197292</v>
      </c>
      <c r="E76" s="527">
        <f t="shared" si="2"/>
        <v>77.97651766385403</v>
      </c>
      <c r="F76"/>
      <c r="G76" s="528"/>
    </row>
    <row r="77" spans="1:8" s="495" customFormat="1" ht="13.5" customHeight="1">
      <c r="A77" s="414">
        <v>6111</v>
      </c>
      <c r="B77" s="178" t="s">
        <v>401</v>
      </c>
      <c r="C77" s="176">
        <v>7580</v>
      </c>
      <c r="D77" s="162">
        <v>11800</v>
      </c>
      <c r="E77" s="524">
        <f t="shared" si="2"/>
        <v>0.7685033462459263</v>
      </c>
      <c r="F77"/>
      <c r="G77" s="3"/>
      <c r="H77" s="1"/>
    </row>
    <row r="78" spans="1:8" s="495" customFormat="1" ht="13.5" customHeight="1">
      <c r="A78" s="414">
        <v>6119</v>
      </c>
      <c r="B78" s="178" t="s">
        <v>573</v>
      </c>
      <c r="C78" s="176">
        <v>10382.9</v>
      </c>
      <c r="D78" s="162">
        <v>5330</v>
      </c>
      <c r="E78" s="524">
        <f t="shared" si="2"/>
        <v>0.3471290538551514</v>
      </c>
      <c r="F78"/>
      <c r="G78" s="3"/>
      <c r="H78" s="1"/>
    </row>
    <row r="79" spans="1:8" s="495" customFormat="1" ht="13.5" customHeight="1">
      <c r="A79" s="414">
        <v>6121</v>
      </c>
      <c r="B79" s="178" t="s">
        <v>547</v>
      </c>
      <c r="C79" s="176">
        <v>448819.6</v>
      </c>
      <c r="D79" s="162">
        <v>268050</v>
      </c>
      <c r="E79" s="524">
        <f t="shared" si="2"/>
        <v>17.45740016620513</v>
      </c>
      <c r="F79"/>
      <c r="G79" s="3"/>
      <c r="H79" s="1"/>
    </row>
    <row r="80" spans="1:7" ht="13.5" customHeight="1">
      <c r="A80" s="414">
        <v>6122</v>
      </c>
      <c r="B80" s="178" t="s">
        <v>1062</v>
      </c>
      <c r="C80" s="176">
        <v>5237</v>
      </c>
      <c r="D80" s="162">
        <v>3850</v>
      </c>
      <c r="E80" s="524">
        <f t="shared" si="2"/>
        <v>0.2507404985632895</v>
      </c>
      <c r="G80" s="3"/>
    </row>
    <row r="81" spans="1:7" ht="13.5" customHeight="1">
      <c r="A81" s="414">
        <v>6123</v>
      </c>
      <c r="B81" s="178" t="s">
        <v>574</v>
      </c>
      <c r="C81" s="176">
        <v>90</v>
      </c>
      <c r="D81" s="162">
        <v>0</v>
      </c>
      <c r="E81" s="597" t="s">
        <v>393</v>
      </c>
      <c r="G81" s="3"/>
    </row>
    <row r="82" spans="1:7" ht="13.5" customHeight="1">
      <c r="A82" s="414">
        <v>6125</v>
      </c>
      <c r="B82" s="178" t="s">
        <v>818</v>
      </c>
      <c r="C82" s="176">
        <v>14430</v>
      </c>
      <c r="D82" s="162">
        <v>7760</v>
      </c>
      <c r="E82" s="524">
        <f t="shared" si="2"/>
        <v>0.5053886412600328</v>
      </c>
      <c r="G82" s="3"/>
    </row>
    <row r="83" spans="1:7" ht="13.5" customHeight="1">
      <c r="A83" s="414">
        <v>6127</v>
      </c>
      <c r="B83" s="178" t="s">
        <v>1063</v>
      </c>
      <c r="C83" s="176">
        <v>4</v>
      </c>
      <c r="D83" s="162">
        <v>0</v>
      </c>
      <c r="E83" s="597" t="s">
        <v>393</v>
      </c>
      <c r="G83" s="3"/>
    </row>
    <row r="84" spans="1:5" ht="13.5" customHeight="1">
      <c r="A84" s="414">
        <v>6130</v>
      </c>
      <c r="B84" s="178" t="s">
        <v>734</v>
      </c>
      <c r="C84" s="176">
        <v>7000</v>
      </c>
      <c r="D84" s="162">
        <v>7500</v>
      </c>
      <c r="E84" s="513">
        <f t="shared" si="2"/>
        <v>0.48845551668173276</v>
      </c>
    </row>
    <row r="85" spans="1:6" s="520" customFormat="1" ht="16.5" customHeight="1">
      <c r="A85" s="515">
        <v>61</v>
      </c>
      <c r="B85" s="529" t="s">
        <v>575</v>
      </c>
      <c r="C85" s="530">
        <f>SUM(C77:C84)</f>
        <v>493543.5</v>
      </c>
      <c r="D85" s="646">
        <f>SUM(D77:D84)</f>
        <v>304290</v>
      </c>
      <c r="E85" s="518">
        <f t="shared" si="2"/>
        <v>19.81761722281126</v>
      </c>
      <c r="F85"/>
    </row>
    <row r="86" spans="1:7" ht="13.5" customHeight="1">
      <c r="A86" s="414">
        <v>6201</v>
      </c>
      <c r="B86" s="178" t="s">
        <v>1493</v>
      </c>
      <c r="C86" s="176">
        <v>1000</v>
      </c>
      <c r="D86" s="162">
        <v>0</v>
      </c>
      <c r="E86" s="597" t="s">
        <v>393</v>
      </c>
      <c r="G86" s="3"/>
    </row>
    <row r="87" spans="1:5" ht="13.5" customHeight="1">
      <c r="A87" s="414">
        <v>6202</v>
      </c>
      <c r="B87" s="178" t="s">
        <v>1494</v>
      </c>
      <c r="C87" s="176">
        <v>25000</v>
      </c>
      <c r="D87" s="162">
        <v>0</v>
      </c>
      <c r="E87" s="590" t="s">
        <v>393</v>
      </c>
    </row>
    <row r="88" spans="1:6" s="520" customFormat="1" ht="16.5" customHeight="1">
      <c r="A88" s="515">
        <v>62</v>
      </c>
      <c r="B88" s="529" t="s">
        <v>1492</v>
      </c>
      <c r="C88" s="530">
        <f>SUM(C86:C87)</f>
        <v>26000</v>
      </c>
      <c r="D88" s="646">
        <f>SUM(D86:D87)</f>
        <v>0</v>
      </c>
      <c r="E88" s="518">
        <f t="shared" si="2"/>
        <v>0</v>
      </c>
      <c r="F88"/>
    </row>
    <row r="89" spans="1:5" ht="13.5" customHeight="1">
      <c r="A89" s="414">
        <v>6312</v>
      </c>
      <c r="B89" s="295" t="s">
        <v>1489</v>
      </c>
      <c r="C89" s="176">
        <v>500</v>
      </c>
      <c r="D89" s="162">
        <v>0</v>
      </c>
      <c r="E89" s="597" t="s">
        <v>393</v>
      </c>
    </row>
    <row r="90" spans="1:5" ht="13.5" customHeight="1">
      <c r="A90" s="414">
        <v>6313</v>
      </c>
      <c r="B90" s="295" t="s">
        <v>576</v>
      </c>
      <c r="C90" s="176">
        <v>1000</v>
      </c>
      <c r="D90" s="162">
        <v>11870</v>
      </c>
      <c r="E90" s="524">
        <f t="shared" si="2"/>
        <v>0.7730622644016224</v>
      </c>
    </row>
    <row r="91" spans="1:5" ht="13.5" customHeight="1">
      <c r="A91" s="414">
        <v>6321</v>
      </c>
      <c r="B91" s="295" t="s">
        <v>1059</v>
      </c>
      <c r="C91" s="176">
        <v>5000</v>
      </c>
      <c r="D91" s="162">
        <v>0</v>
      </c>
      <c r="E91" s="597" t="s">
        <v>393</v>
      </c>
    </row>
    <row r="92" spans="1:5" ht="13.5" customHeight="1">
      <c r="A92" s="414">
        <v>6322</v>
      </c>
      <c r="B92" s="295" t="s">
        <v>1490</v>
      </c>
      <c r="C92" s="176">
        <v>480</v>
      </c>
      <c r="D92" s="162">
        <v>0</v>
      </c>
      <c r="E92" s="597" t="s">
        <v>393</v>
      </c>
    </row>
    <row r="93" spans="1:5" ht="13.5" customHeight="1">
      <c r="A93" s="414">
        <v>6329</v>
      </c>
      <c r="B93" s="295" t="s">
        <v>1491</v>
      </c>
      <c r="C93" s="176">
        <v>250</v>
      </c>
      <c r="D93" s="162">
        <v>0</v>
      </c>
      <c r="E93" s="597" t="s">
        <v>393</v>
      </c>
    </row>
    <row r="94" spans="1:5" ht="13.5" customHeight="1">
      <c r="A94" s="414">
        <v>6351</v>
      </c>
      <c r="B94" s="178" t="s">
        <v>591</v>
      </c>
      <c r="C94" s="176">
        <v>35309.2</v>
      </c>
      <c r="D94" s="162">
        <v>12800</v>
      </c>
      <c r="E94" s="597" t="s">
        <v>393</v>
      </c>
    </row>
    <row r="95" spans="1:6" s="520" customFormat="1" ht="16.5" customHeight="1">
      <c r="A95" s="515">
        <v>63</v>
      </c>
      <c r="B95" s="529" t="s">
        <v>577</v>
      </c>
      <c r="C95" s="531">
        <f>SUM(C89:C94)</f>
        <v>42539.2</v>
      </c>
      <c r="D95" s="647">
        <f>SUM(D89:D94)</f>
        <v>24670</v>
      </c>
      <c r="E95" s="518">
        <f t="shared" si="2"/>
        <v>1.6066930128717798</v>
      </c>
      <c r="F95"/>
    </row>
    <row r="96" spans="1:5" ht="13.5" customHeight="1">
      <c r="A96" s="414">
        <v>6460</v>
      </c>
      <c r="B96" s="178" t="s">
        <v>578</v>
      </c>
      <c r="C96" s="176">
        <v>11330</v>
      </c>
      <c r="D96" s="163">
        <v>9200</v>
      </c>
      <c r="E96" s="524">
        <f t="shared" si="2"/>
        <v>0.5991721004629256</v>
      </c>
    </row>
    <row r="97" spans="1:6" s="520" customFormat="1" ht="16.5" customHeight="1">
      <c r="A97" s="515">
        <v>64</v>
      </c>
      <c r="B97" s="529" t="s">
        <v>579</v>
      </c>
      <c r="C97" s="531">
        <f>SUM(C96)</f>
        <v>11330</v>
      </c>
      <c r="D97" s="648">
        <f>SUM(D96)</f>
        <v>9200</v>
      </c>
      <c r="E97" s="518">
        <f t="shared" si="2"/>
        <v>0.5991721004629256</v>
      </c>
      <c r="F97"/>
    </row>
    <row r="98" spans="1:5" ht="13.5" customHeight="1">
      <c r="A98" s="414">
        <v>6901</v>
      </c>
      <c r="B98" s="178" t="s">
        <v>1057</v>
      </c>
      <c r="C98" s="176">
        <v>9645.7</v>
      </c>
      <c r="D98" s="163">
        <v>0</v>
      </c>
      <c r="E98" s="597" t="s">
        <v>393</v>
      </c>
    </row>
    <row r="99" spans="1:6" s="520" customFormat="1" ht="16.5" customHeight="1" thickBot="1">
      <c r="A99" s="658">
        <v>69</v>
      </c>
      <c r="B99" s="659" t="s">
        <v>543</v>
      </c>
      <c r="C99" s="660">
        <f>SUM(C98)</f>
        <v>9645.7</v>
      </c>
      <c r="D99" s="661">
        <f>SUM(D98)</f>
        <v>0</v>
      </c>
      <c r="E99" s="662">
        <f t="shared" si="2"/>
        <v>0</v>
      </c>
      <c r="F99"/>
    </row>
    <row r="100" spans="1:8" s="230" customFormat="1" ht="30" customHeight="1" thickBot="1">
      <c r="A100" s="1187" t="s">
        <v>539</v>
      </c>
      <c r="B100" s="1188"/>
      <c r="C100" s="501">
        <f>SUM(C85+C88+C95+C97+C99)</f>
        <v>583058.3999999999</v>
      </c>
      <c r="D100" s="657">
        <f>SUM(D85+D95+D97+D99)</f>
        <v>338160</v>
      </c>
      <c r="E100" s="532">
        <f t="shared" si="2"/>
        <v>22.023482336145968</v>
      </c>
      <c r="F100"/>
      <c r="G100" s="6"/>
      <c r="H100" s="6"/>
    </row>
    <row r="101" spans="1:8" s="230" customFormat="1" ht="30" customHeight="1" thickBot="1" thickTop="1">
      <c r="A101" s="1165" t="s">
        <v>1247</v>
      </c>
      <c r="B101" s="1166"/>
      <c r="C101" s="501">
        <f>SUM(C76+C100)</f>
        <v>1758099.9</v>
      </c>
      <c r="D101" s="649">
        <f>SUM(D76+D100)</f>
        <v>1535452</v>
      </c>
      <c r="E101" s="532">
        <f t="shared" si="2"/>
        <v>100</v>
      </c>
      <c r="F101"/>
      <c r="G101" s="1"/>
      <c r="H101" s="1"/>
    </row>
    <row r="102" ht="9.75" customHeight="1" thickTop="1">
      <c r="C102" s="4"/>
    </row>
    <row r="109" ht="13.5" customHeight="1"/>
    <row r="110" ht="13.5" customHeight="1"/>
    <row r="120" spans="7:8" ht="12.75">
      <c r="G120"/>
      <c r="H120"/>
    </row>
    <row r="121" spans="7:8" ht="12.75">
      <c r="G121"/>
      <c r="H121"/>
    </row>
    <row r="122" spans="7:8" ht="12.75">
      <c r="G122"/>
      <c r="H122"/>
    </row>
    <row r="123" spans="7:8" ht="12.75">
      <c r="G123"/>
      <c r="H123"/>
    </row>
    <row r="124" spans="7:8" ht="12.75">
      <c r="G124"/>
      <c r="H124"/>
    </row>
    <row r="125" spans="7:8" ht="12.75">
      <c r="G125"/>
      <c r="H125"/>
    </row>
    <row r="126" spans="7:8" ht="12.75">
      <c r="G126"/>
      <c r="H126"/>
    </row>
    <row r="127" spans="7:8" ht="12.75">
      <c r="G127"/>
      <c r="H127"/>
    </row>
    <row r="128" spans="7:8" ht="12.75">
      <c r="G128"/>
      <c r="H128"/>
    </row>
    <row r="129" spans="7:8" ht="12.75">
      <c r="G129"/>
      <c r="H129"/>
    </row>
    <row r="130" spans="7:8" ht="12.75">
      <c r="G130"/>
      <c r="H130"/>
    </row>
    <row r="131" spans="7:8" ht="12.75">
      <c r="G131"/>
      <c r="H131"/>
    </row>
    <row r="132" spans="7:8" ht="12.75">
      <c r="G132"/>
      <c r="H132"/>
    </row>
    <row r="133" spans="7:8" ht="12.75">
      <c r="G133"/>
      <c r="H133"/>
    </row>
    <row r="134" spans="7:8" ht="12.75">
      <c r="G134"/>
      <c r="H134"/>
    </row>
    <row r="135" spans="7:8" ht="12.75">
      <c r="G135"/>
      <c r="H135"/>
    </row>
    <row r="136" spans="7:8" ht="12.75">
      <c r="G136"/>
      <c r="H136"/>
    </row>
    <row r="137" spans="7:8" ht="12.75">
      <c r="G137"/>
      <c r="H137"/>
    </row>
    <row r="138" spans="7:8" ht="12.75">
      <c r="G138"/>
      <c r="H138"/>
    </row>
    <row r="139" spans="7:8" ht="12.75">
      <c r="G139"/>
      <c r="H139"/>
    </row>
    <row r="140" spans="7:8" ht="12.75">
      <c r="G140"/>
      <c r="H140"/>
    </row>
    <row r="141" spans="7:8" ht="12.75">
      <c r="G141"/>
      <c r="H141"/>
    </row>
    <row r="142" spans="7:8" ht="12.75">
      <c r="G142"/>
      <c r="H142"/>
    </row>
    <row r="143" spans="7:8" ht="12.75">
      <c r="G143"/>
      <c r="H143"/>
    </row>
    <row r="144" spans="7:8" ht="12.75">
      <c r="G144"/>
      <c r="H144"/>
    </row>
    <row r="145" spans="7:8" ht="12.75">
      <c r="G145"/>
      <c r="H145"/>
    </row>
    <row r="146" spans="7:8" ht="12.75">
      <c r="G146"/>
      <c r="H146"/>
    </row>
    <row r="147" spans="7:8" ht="12.75">
      <c r="G147"/>
      <c r="H147"/>
    </row>
    <row r="148" spans="7:8" ht="12.75">
      <c r="G148"/>
      <c r="H148"/>
    </row>
    <row r="149" spans="7:8" ht="12.75">
      <c r="G149"/>
      <c r="H149"/>
    </row>
    <row r="150" spans="7:8" ht="12.75">
      <c r="G150"/>
      <c r="H150"/>
    </row>
    <row r="151" spans="7:8" ht="12.75">
      <c r="G151"/>
      <c r="H151"/>
    </row>
    <row r="152" spans="7:8" ht="12.75">
      <c r="G152"/>
      <c r="H152"/>
    </row>
    <row r="153" spans="7:8" ht="12.75">
      <c r="G153"/>
      <c r="H153"/>
    </row>
    <row r="154" spans="7:8" ht="12.75">
      <c r="G154"/>
      <c r="H154"/>
    </row>
    <row r="155" spans="7:8" ht="12.75">
      <c r="G155"/>
      <c r="H155"/>
    </row>
    <row r="156" spans="7:8" ht="12.75">
      <c r="G156"/>
      <c r="H156"/>
    </row>
    <row r="157" spans="7:8" ht="12.75">
      <c r="G157"/>
      <c r="H157"/>
    </row>
    <row r="158" spans="7:8" ht="12.75">
      <c r="G158"/>
      <c r="H158"/>
    </row>
    <row r="159" spans="7:8" ht="12.75">
      <c r="G159"/>
      <c r="H159"/>
    </row>
    <row r="160" spans="7:8" ht="12.75">
      <c r="G160"/>
      <c r="H160"/>
    </row>
    <row r="161" spans="7:8" ht="12.75">
      <c r="G161"/>
      <c r="H161"/>
    </row>
    <row r="162" spans="7:8" ht="12.75">
      <c r="G162"/>
      <c r="H162"/>
    </row>
    <row r="163" spans="7:8" ht="12.75">
      <c r="G163"/>
      <c r="H163"/>
    </row>
    <row r="164" spans="7:8" ht="12.75">
      <c r="G164"/>
      <c r="H164"/>
    </row>
    <row r="165" spans="7:8" ht="12.75">
      <c r="G165"/>
      <c r="H165"/>
    </row>
    <row r="166" spans="7:8" ht="12.75">
      <c r="G166"/>
      <c r="H166"/>
    </row>
    <row r="167" spans="7:8" ht="12.75">
      <c r="G167"/>
      <c r="H167"/>
    </row>
    <row r="168" spans="7:8" ht="12.75">
      <c r="G168"/>
      <c r="H168"/>
    </row>
    <row r="169" spans="7:8" ht="12.75">
      <c r="G169"/>
      <c r="H169"/>
    </row>
    <row r="170" spans="7:8" ht="12.75">
      <c r="G170"/>
      <c r="H170"/>
    </row>
    <row r="171" spans="7:8" ht="12.75">
      <c r="G171"/>
      <c r="H171"/>
    </row>
    <row r="172" spans="7:8" ht="12.75">
      <c r="G172"/>
      <c r="H172"/>
    </row>
    <row r="173" spans="7:8" ht="12.75">
      <c r="G173"/>
      <c r="H173"/>
    </row>
    <row r="174" spans="7:8" ht="12.75">
      <c r="G174"/>
      <c r="H174"/>
    </row>
    <row r="175" spans="7:8" ht="12.75">
      <c r="G175"/>
      <c r="H175"/>
    </row>
    <row r="176" spans="7:8" ht="12.75">
      <c r="G176"/>
      <c r="H176"/>
    </row>
    <row r="177" spans="7:8" ht="12.75">
      <c r="G177"/>
      <c r="H177"/>
    </row>
    <row r="178" spans="7:8" ht="12.75">
      <c r="G178"/>
      <c r="H178"/>
    </row>
    <row r="179" spans="7:8" ht="12.75">
      <c r="G179"/>
      <c r="H179"/>
    </row>
    <row r="180" spans="7:8" ht="12.75">
      <c r="G180"/>
      <c r="H180"/>
    </row>
    <row r="181" spans="7:8" ht="12.75">
      <c r="G181"/>
      <c r="H181"/>
    </row>
    <row r="182" spans="7:8" ht="12.75">
      <c r="G182"/>
      <c r="H182"/>
    </row>
    <row r="183" spans="7:8" ht="12.75">
      <c r="G183"/>
      <c r="H183"/>
    </row>
    <row r="184" spans="7:8" ht="12.75">
      <c r="G184"/>
      <c r="H184"/>
    </row>
    <row r="185" spans="7:8" ht="12.75">
      <c r="G185"/>
      <c r="H185"/>
    </row>
    <row r="186" spans="7:8" ht="12.75">
      <c r="G186"/>
      <c r="H186"/>
    </row>
    <row r="187" spans="7:8" ht="12.75">
      <c r="G187"/>
      <c r="H187"/>
    </row>
    <row r="188" spans="7:8" ht="12.75">
      <c r="G188"/>
      <c r="H188"/>
    </row>
    <row r="189" spans="7:8" ht="12.75">
      <c r="G189"/>
      <c r="H189"/>
    </row>
  </sheetData>
  <mergeCells count="6">
    <mergeCell ref="C1:E1"/>
    <mergeCell ref="A76:B76"/>
    <mergeCell ref="A100:B100"/>
    <mergeCell ref="A101:B101"/>
    <mergeCell ref="A1:A3"/>
    <mergeCell ref="B1:B3"/>
  </mergeCells>
  <printOptions horizontalCentered="1"/>
  <pageMargins left="0.3937007874015748" right="0.3937007874015748" top="0.98425196850393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&amp;L&amp;"Arial CE,tučné"&amp;12NÁVRH ROZPOČTU NA ROK 2006 - VÝDAJE DLE POLOŽEK</oddHeader>
    <oddFooter>&amp;COddíl III. - &amp;P&amp;RVýdaje dle položek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21" sqref="F21"/>
    </sheetView>
  </sheetViews>
  <sheetFormatPr defaultColWidth="9.00390625" defaultRowHeight="12.75"/>
  <cols>
    <col min="1" max="1" width="10.125" style="374" customWidth="1"/>
    <col min="2" max="2" width="53.75390625" style="1" customWidth="1"/>
    <col min="3" max="4" width="12.00390625" style="4" customWidth="1"/>
    <col min="5" max="5" width="9.75390625" style="0" bestFit="1" customWidth="1"/>
    <col min="6" max="16384" width="9.125" style="1" customWidth="1"/>
  </cols>
  <sheetData>
    <row r="1" spans="1:4" ht="12.75" customHeight="1" thickTop="1">
      <c r="A1" s="1167" t="s">
        <v>1120</v>
      </c>
      <c r="B1" s="1155" t="s">
        <v>551</v>
      </c>
      <c r="C1" s="1174" t="s">
        <v>541</v>
      </c>
      <c r="D1" s="1175"/>
    </row>
    <row r="2" spans="1:5" s="254" customFormat="1" ht="39" customHeight="1">
      <c r="A2" s="1168"/>
      <c r="B2" s="1192"/>
      <c r="C2" s="485" t="s">
        <v>1526</v>
      </c>
      <c r="D2" s="533" t="s">
        <v>1527</v>
      </c>
      <c r="E2"/>
    </row>
    <row r="3" spans="1:5" ht="12" customHeight="1" thickBot="1">
      <c r="A3" s="1169"/>
      <c r="B3" s="1193"/>
      <c r="C3" s="534" t="s">
        <v>1121</v>
      </c>
      <c r="D3" s="535" t="s">
        <v>1121</v>
      </c>
      <c r="E3" s="1"/>
    </row>
    <row r="4" spans="1:5" ht="13.5" customHeight="1">
      <c r="A4" s="536">
        <v>8115</v>
      </c>
      <c r="B4" s="537" t="s">
        <v>584</v>
      </c>
      <c r="C4" s="538">
        <v>263326</v>
      </c>
      <c r="D4" s="639">
        <v>20039</v>
      </c>
      <c r="E4" s="1"/>
    </row>
    <row r="5" spans="1:6" ht="12.75">
      <c r="A5" s="414">
        <v>8123</v>
      </c>
      <c r="B5" s="539" t="s">
        <v>491</v>
      </c>
      <c r="C5" s="176">
        <v>97000</v>
      </c>
      <c r="D5" s="640">
        <v>0</v>
      </c>
      <c r="F5"/>
    </row>
    <row r="6" spans="1:6" ht="13.5" thickBot="1">
      <c r="A6" s="540">
        <v>8124</v>
      </c>
      <c r="B6" s="323" t="s">
        <v>838</v>
      </c>
      <c r="C6" s="181">
        <v>-174219</v>
      </c>
      <c r="D6" s="641">
        <v>-128566</v>
      </c>
      <c r="F6"/>
    </row>
    <row r="7" spans="1:5" s="285" customFormat="1" ht="21" customHeight="1" thickBot="1" thickTop="1">
      <c r="A7" s="1165" t="s">
        <v>548</v>
      </c>
      <c r="B7" s="1166"/>
      <c r="C7" s="541">
        <f>SUM(C4:C6)</f>
        <v>186107</v>
      </c>
      <c r="D7" s="642">
        <f>SUM(D4:D6)</f>
        <v>-108527</v>
      </c>
      <c r="E7" s="308"/>
    </row>
    <row r="8" ht="13.5" thickTop="1"/>
    <row r="9" ht="12.75" customHeight="1">
      <c r="F9" s="507"/>
    </row>
    <row r="10" ht="12.75">
      <c r="F10" s="507"/>
    </row>
    <row r="11" ht="12.75">
      <c r="B11" s="4"/>
    </row>
    <row r="106" ht="9.75" customHeight="1"/>
  </sheetData>
  <mergeCells count="4">
    <mergeCell ref="A1:A3"/>
    <mergeCell ref="B1:B3"/>
    <mergeCell ref="C1:D1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rstPageNumber="14" useFirstPageNumber="1" horizontalDpi="600" verticalDpi="600" orientation="portrait" paperSize="9" r:id="rId1"/>
  <headerFooter alignWithMargins="0">
    <oddHeader>&amp;L&amp;"Arial CE,tučné"&amp;12NÁVRH ROZPOČTU NA ROK 2006 - FINANCOVÁNÍ DLE POLOŽEK</oddHeader>
    <oddFooter>&amp;COddíl III. - &amp;P&amp;RFinancování dle položek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Y132"/>
  <sheetViews>
    <sheetView workbookViewId="0" topLeftCell="A1">
      <selection activeCell="Y6" sqref="Y6"/>
    </sheetView>
  </sheetViews>
  <sheetFormatPr defaultColWidth="9.00390625" defaultRowHeight="12.75"/>
  <cols>
    <col min="1" max="1" width="3.75390625" style="760" customWidth="1"/>
    <col min="2" max="2" width="22.875" style="761" customWidth="1"/>
    <col min="3" max="4" width="7.625" style="690" customWidth="1"/>
    <col min="5" max="5" width="4.00390625" style="690" customWidth="1"/>
    <col min="6" max="6" width="7.625" style="690" customWidth="1"/>
    <col min="7" max="7" width="7.75390625" style="690" customWidth="1"/>
    <col min="8" max="8" width="5.125" style="690" customWidth="1"/>
    <col min="9" max="9" width="3.875" style="690" customWidth="1"/>
    <col min="10" max="11" width="7.75390625" style="690" customWidth="1"/>
    <col min="12" max="12" width="3.875" style="690" customWidth="1"/>
    <col min="13" max="13" width="4.00390625" style="758" customWidth="1"/>
    <col min="14" max="15" width="7.75390625" style="758" customWidth="1"/>
    <col min="16" max="17" width="3.875" style="758" customWidth="1"/>
    <col min="18" max="19" width="7.75390625" style="759" customWidth="1"/>
    <col min="20" max="20" width="4.25390625" style="759" customWidth="1"/>
    <col min="21" max="21" width="3.875" style="759" customWidth="1"/>
    <col min="22" max="22" width="7.75390625" style="758" customWidth="1"/>
    <col min="23" max="23" width="7.875" style="758" customWidth="1"/>
    <col min="24" max="24" width="4.25390625" style="758" customWidth="1"/>
    <col min="25" max="25" width="3.875" style="758" customWidth="1"/>
    <col min="26" max="26" width="7.625" style="668" customWidth="1"/>
    <col min="27" max="27" width="4.125" style="668" customWidth="1"/>
    <col min="28" max="30" width="9.125" style="690" customWidth="1"/>
    <col min="31" max="16384" width="9.125" style="691" customWidth="1"/>
  </cols>
  <sheetData>
    <row r="1" spans="1:30" s="669" customFormat="1" ht="12" customHeight="1" thickTop="1">
      <c r="A1" s="1210" t="s">
        <v>494</v>
      </c>
      <c r="B1" s="1211"/>
      <c r="C1" s="1216" t="s">
        <v>1258</v>
      </c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  <c r="P1" s="1217"/>
      <c r="Q1" s="1217"/>
      <c r="R1" s="1217"/>
      <c r="S1" s="1217"/>
      <c r="T1" s="1217"/>
      <c r="U1" s="1217"/>
      <c r="V1" s="1217"/>
      <c r="W1" s="1217"/>
      <c r="X1" s="1217"/>
      <c r="Y1" s="1217"/>
      <c r="Z1" s="1217"/>
      <c r="AA1" s="1218"/>
      <c r="AB1" s="668"/>
      <c r="AC1" s="668"/>
      <c r="AD1" s="668"/>
    </row>
    <row r="2" spans="1:27" s="670" customFormat="1" ht="12" customHeight="1">
      <c r="A2" s="1212"/>
      <c r="B2" s="1213"/>
      <c r="C2" s="1204">
        <v>2000</v>
      </c>
      <c r="D2" s="1204"/>
      <c r="E2" s="1204"/>
      <c r="F2" s="1204">
        <v>2001</v>
      </c>
      <c r="G2" s="1204"/>
      <c r="H2" s="1204"/>
      <c r="I2" s="1204"/>
      <c r="J2" s="1204">
        <v>2002</v>
      </c>
      <c r="K2" s="1204"/>
      <c r="L2" s="1204"/>
      <c r="M2" s="1204"/>
      <c r="N2" s="1204">
        <v>2003</v>
      </c>
      <c r="O2" s="1204"/>
      <c r="P2" s="1204"/>
      <c r="Q2" s="1204"/>
      <c r="R2" s="1205">
        <v>2004</v>
      </c>
      <c r="S2" s="1205"/>
      <c r="T2" s="1205"/>
      <c r="U2" s="1205"/>
      <c r="V2" s="1204">
        <v>2005</v>
      </c>
      <c r="W2" s="1204"/>
      <c r="X2" s="1204"/>
      <c r="Y2" s="1204"/>
      <c r="Z2" s="1198">
        <v>2006</v>
      </c>
      <c r="AA2" s="1199"/>
    </row>
    <row r="3" spans="1:30" s="674" customFormat="1" ht="52.5" customHeight="1">
      <c r="A3" s="1212"/>
      <c r="B3" s="1213"/>
      <c r="C3" s="671" t="s">
        <v>1259</v>
      </c>
      <c r="D3" s="672" t="s">
        <v>1260</v>
      </c>
      <c r="E3" s="1194" t="s">
        <v>1261</v>
      </c>
      <c r="F3" s="671" t="s">
        <v>1259</v>
      </c>
      <c r="G3" s="672" t="s">
        <v>1260</v>
      </c>
      <c r="H3" s="1194" t="s">
        <v>1261</v>
      </c>
      <c r="I3" s="1208" t="s">
        <v>1262</v>
      </c>
      <c r="J3" s="671" t="s">
        <v>1259</v>
      </c>
      <c r="K3" s="672" t="s">
        <v>1260</v>
      </c>
      <c r="L3" s="1194" t="s">
        <v>1261</v>
      </c>
      <c r="M3" s="1200" t="s">
        <v>1263</v>
      </c>
      <c r="N3" s="671" t="s">
        <v>1259</v>
      </c>
      <c r="O3" s="672" t="s">
        <v>1260</v>
      </c>
      <c r="P3" s="1194" t="s">
        <v>1261</v>
      </c>
      <c r="Q3" s="1200" t="s">
        <v>1264</v>
      </c>
      <c r="R3" s="671" t="s">
        <v>1259</v>
      </c>
      <c r="S3" s="672" t="s">
        <v>1260</v>
      </c>
      <c r="T3" s="1194" t="s">
        <v>1261</v>
      </c>
      <c r="U3" s="1200" t="s">
        <v>1265</v>
      </c>
      <c r="V3" s="671" t="s">
        <v>1259</v>
      </c>
      <c r="W3" s="672" t="s">
        <v>1260</v>
      </c>
      <c r="X3" s="1194" t="s">
        <v>1261</v>
      </c>
      <c r="Y3" s="1196" t="s">
        <v>1266</v>
      </c>
      <c r="Z3" s="671" t="s">
        <v>1267</v>
      </c>
      <c r="AA3" s="1202" t="s">
        <v>1268</v>
      </c>
      <c r="AB3" s="673"/>
      <c r="AC3" s="673"/>
      <c r="AD3" s="673"/>
    </row>
    <row r="4" spans="1:30" s="674" customFormat="1" ht="12" customHeight="1">
      <c r="A4" s="1214"/>
      <c r="B4" s="1215"/>
      <c r="C4" s="675" t="s">
        <v>477</v>
      </c>
      <c r="D4" s="676" t="s">
        <v>477</v>
      </c>
      <c r="E4" s="1195"/>
      <c r="F4" s="675" t="s">
        <v>477</v>
      </c>
      <c r="G4" s="676" t="s">
        <v>477</v>
      </c>
      <c r="H4" s="1195"/>
      <c r="I4" s="1209"/>
      <c r="J4" s="675" t="s">
        <v>477</v>
      </c>
      <c r="K4" s="676" t="s">
        <v>477</v>
      </c>
      <c r="L4" s="1195"/>
      <c r="M4" s="1201"/>
      <c r="N4" s="675" t="s">
        <v>477</v>
      </c>
      <c r="O4" s="676" t="s">
        <v>477</v>
      </c>
      <c r="P4" s="1195"/>
      <c r="Q4" s="1201"/>
      <c r="R4" s="675" t="s">
        <v>477</v>
      </c>
      <c r="S4" s="676" t="s">
        <v>477</v>
      </c>
      <c r="T4" s="1195"/>
      <c r="U4" s="1201"/>
      <c r="V4" s="675" t="s">
        <v>477</v>
      </c>
      <c r="W4" s="676" t="s">
        <v>477</v>
      </c>
      <c r="X4" s="1195"/>
      <c r="Y4" s="1197"/>
      <c r="Z4" s="675" t="s">
        <v>477</v>
      </c>
      <c r="AA4" s="1203"/>
      <c r="AB4" s="673"/>
      <c r="AC4" s="673"/>
      <c r="AD4" s="673"/>
    </row>
    <row r="5" spans="1:30" s="688" customFormat="1" ht="11.25" customHeight="1">
      <c r="A5" s="677">
        <v>101</v>
      </c>
      <c r="B5" s="678" t="s">
        <v>1269</v>
      </c>
      <c r="C5" s="679">
        <v>135</v>
      </c>
      <c r="D5" s="679">
        <v>135</v>
      </c>
      <c r="E5" s="680">
        <f>(D5/C5)*100</f>
        <v>100</v>
      </c>
      <c r="F5" s="681">
        <v>135</v>
      </c>
      <c r="G5" s="680">
        <v>135</v>
      </c>
      <c r="H5" s="680">
        <f>(G5/F5)*100</f>
        <v>100</v>
      </c>
      <c r="I5" s="680">
        <f>(G5/D5)*100</f>
        <v>100</v>
      </c>
      <c r="J5" s="679">
        <v>135</v>
      </c>
      <c r="K5" s="679">
        <v>135</v>
      </c>
      <c r="L5" s="682">
        <f>(K5/J5)*100</f>
        <v>100</v>
      </c>
      <c r="M5" s="681">
        <f>(K5/G5)*100</f>
        <v>100</v>
      </c>
      <c r="N5" s="683">
        <v>635</v>
      </c>
      <c r="O5" s="684">
        <v>902</v>
      </c>
      <c r="P5" s="682">
        <f>(O5/N5)*100</f>
        <v>142.04724409448818</v>
      </c>
      <c r="Q5" s="681">
        <f>(O5/K5)*100</f>
        <v>668.1481481481482</v>
      </c>
      <c r="R5" s="685">
        <v>940</v>
      </c>
      <c r="S5" s="684">
        <v>940</v>
      </c>
      <c r="T5" s="682">
        <f>(S5/R5)*100</f>
        <v>100</v>
      </c>
      <c r="U5" s="681">
        <f>(S5/O5)*100</f>
        <v>104.21286031042129</v>
      </c>
      <c r="V5" s="683">
        <v>1055</v>
      </c>
      <c r="W5" s="684">
        <v>1055</v>
      </c>
      <c r="X5" s="682">
        <f>(W5/V5)*100</f>
        <v>100</v>
      </c>
      <c r="Y5" s="681">
        <f>(W5/S5)*100</f>
        <v>112.2340425531915</v>
      </c>
      <c r="Z5" s="683">
        <v>1080</v>
      </c>
      <c r="AA5" s="686">
        <f>(Z5/V5)*100</f>
        <v>102.36966824644549</v>
      </c>
      <c r="AB5" s="687"/>
      <c r="AC5" s="687"/>
      <c r="AD5" s="687"/>
    </row>
    <row r="6" spans="1:27" ht="11.25" customHeight="1">
      <c r="A6" s="689">
        <v>102</v>
      </c>
      <c r="B6" s="678" t="s">
        <v>387</v>
      </c>
      <c r="C6" s="679">
        <v>652580</v>
      </c>
      <c r="D6" s="679">
        <v>654380</v>
      </c>
      <c r="E6" s="680">
        <f aca="true" t="shared" si="0" ref="E6:E14">(D6/C6)*100</f>
        <v>100.27582825094241</v>
      </c>
      <c r="F6" s="679">
        <v>692400</v>
      </c>
      <c r="G6" s="679">
        <v>692400</v>
      </c>
      <c r="H6" s="680">
        <f>(G6/F6)*100</f>
        <v>100</v>
      </c>
      <c r="I6" s="680">
        <f>(G6/D6)*100</f>
        <v>105.81007977016412</v>
      </c>
      <c r="J6" s="679">
        <v>744800</v>
      </c>
      <c r="K6" s="679">
        <v>744800</v>
      </c>
      <c r="L6" s="682">
        <f>(K6/J6)*100</f>
        <v>100</v>
      </c>
      <c r="M6" s="681">
        <f>(K6/G6)*100</f>
        <v>107.56787983824378</v>
      </c>
      <c r="N6" s="683">
        <v>826270</v>
      </c>
      <c r="O6" s="684">
        <v>827317</v>
      </c>
      <c r="P6" s="682">
        <f>(O6/N6)*100</f>
        <v>100.1267140281022</v>
      </c>
      <c r="Q6" s="681">
        <f>(O6/K6)*100</f>
        <v>111.07908163265306</v>
      </c>
      <c r="R6" s="685">
        <v>872113</v>
      </c>
      <c r="S6" s="684">
        <v>872511.6</v>
      </c>
      <c r="T6" s="682">
        <f>(S6/R6)*100</f>
        <v>100.04570508638216</v>
      </c>
      <c r="U6" s="681">
        <f>(S6/O6)*100</f>
        <v>105.46279116711005</v>
      </c>
      <c r="V6" s="683">
        <v>942341</v>
      </c>
      <c r="W6" s="684">
        <v>942341</v>
      </c>
      <c r="X6" s="682">
        <f>(W6/V6)*100</f>
        <v>100</v>
      </c>
      <c r="Y6" s="681">
        <f>(W6/S6)*100</f>
        <v>108.00326322309068</v>
      </c>
      <c r="Z6" s="683">
        <v>1005324</v>
      </c>
      <c r="AA6" s="686">
        <f aca="true" t="shared" si="1" ref="AA6:AA62">(Z6/V6)*100</f>
        <v>106.68367395666749</v>
      </c>
    </row>
    <row r="7" spans="1:27" ht="18" customHeight="1">
      <c r="A7" s="689">
        <v>103</v>
      </c>
      <c r="B7" s="692" t="s">
        <v>1471</v>
      </c>
      <c r="C7" s="679" t="s">
        <v>1205</v>
      </c>
      <c r="D7" s="679" t="s">
        <v>1205</v>
      </c>
      <c r="E7" s="680" t="s">
        <v>1205</v>
      </c>
      <c r="F7" s="679" t="s">
        <v>1205</v>
      </c>
      <c r="G7" s="679" t="s">
        <v>1205</v>
      </c>
      <c r="H7" s="680" t="s">
        <v>1205</v>
      </c>
      <c r="I7" s="680" t="s">
        <v>1205</v>
      </c>
      <c r="J7" s="679" t="s">
        <v>1205</v>
      </c>
      <c r="K7" s="679" t="s">
        <v>1205</v>
      </c>
      <c r="L7" s="682" t="s">
        <v>1205</v>
      </c>
      <c r="M7" s="681" t="s">
        <v>1205</v>
      </c>
      <c r="N7" s="683">
        <v>7600</v>
      </c>
      <c r="O7" s="684">
        <v>10537</v>
      </c>
      <c r="P7" s="682">
        <f>(O7/N7)*100</f>
        <v>138.64473684210526</v>
      </c>
      <c r="Q7" s="681" t="s">
        <v>1205</v>
      </c>
      <c r="R7" s="685">
        <v>11000</v>
      </c>
      <c r="S7" s="684">
        <v>11000</v>
      </c>
      <c r="T7" s="682">
        <f>(S7/R7)*100</f>
        <v>100</v>
      </c>
      <c r="U7" s="681">
        <f>(S7/O7)*100</f>
        <v>104.39404004934991</v>
      </c>
      <c r="V7" s="683">
        <v>14923</v>
      </c>
      <c r="W7" s="684">
        <v>14923</v>
      </c>
      <c r="X7" s="682">
        <f>(W7/V7)*100</f>
        <v>100</v>
      </c>
      <c r="Y7" s="681">
        <f>(W7/S7)*100</f>
        <v>135.66363636363636</v>
      </c>
      <c r="Z7" s="683">
        <v>18000</v>
      </c>
      <c r="AA7" s="686">
        <f t="shared" si="1"/>
        <v>120.61917844937344</v>
      </c>
    </row>
    <row r="8" spans="1:27" ht="11.25" customHeight="1">
      <c r="A8" s="689">
        <v>106</v>
      </c>
      <c r="B8" s="678" t="s">
        <v>341</v>
      </c>
      <c r="C8" s="679" t="s">
        <v>1205</v>
      </c>
      <c r="D8" s="679" t="s">
        <v>1205</v>
      </c>
      <c r="E8" s="680" t="s">
        <v>1205</v>
      </c>
      <c r="F8" s="679" t="s">
        <v>1205</v>
      </c>
      <c r="G8" s="679" t="s">
        <v>1205</v>
      </c>
      <c r="H8" s="680" t="s">
        <v>1205</v>
      </c>
      <c r="I8" s="680" t="s">
        <v>1205</v>
      </c>
      <c r="J8" s="679" t="s">
        <v>1205</v>
      </c>
      <c r="K8" s="679" t="s">
        <v>1205</v>
      </c>
      <c r="L8" s="682" t="s">
        <v>1205</v>
      </c>
      <c r="M8" s="681" t="s">
        <v>1205</v>
      </c>
      <c r="N8" s="683" t="s">
        <v>1205</v>
      </c>
      <c r="O8" s="684" t="s">
        <v>1205</v>
      </c>
      <c r="P8" s="684" t="s">
        <v>1205</v>
      </c>
      <c r="Q8" s="684" t="s">
        <v>1205</v>
      </c>
      <c r="R8" s="685">
        <v>23</v>
      </c>
      <c r="S8" s="684">
        <v>23</v>
      </c>
      <c r="T8" s="680">
        <f>(S8/R8)*100</f>
        <v>100</v>
      </c>
      <c r="U8" s="684" t="s">
        <v>1205</v>
      </c>
      <c r="V8" s="683">
        <v>20</v>
      </c>
      <c r="W8" s="684">
        <v>20</v>
      </c>
      <c r="X8" s="680">
        <f>(W8/V8)*100</f>
        <v>100</v>
      </c>
      <c r="Y8" s="681">
        <f>(W8/S8)*100</f>
        <v>86.95652173913044</v>
      </c>
      <c r="Z8" s="683">
        <v>28</v>
      </c>
      <c r="AA8" s="686">
        <f t="shared" si="1"/>
        <v>140</v>
      </c>
    </row>
    <row r="9" spans="1:27" ht="11.25" customHeight="1">
      <c r="A9" s="689">
        <v>108</v>
      </c>
      <c r="B9" s="678" t="s">
        <v>342</v>
      </c>
      <c r="C9" s="679" t="s">
        <v>1205</v>
      </c>
      <c r="D9" s="679" t="s">
        <v>1205</v>
      </c>
      <c r="E9" s="680" t="s">
        <v>1205</v>
      </c>
      <c r="F9" s="679" t="s">
        <v>1205</v>
      </c>
      <c r="G9" s="679" t="s">
        <v>1205</v>
      </c>
      <c r="H9" s="680" t="s">
        <v>1205</v>
      </c>
      <c r="I9" s="680" t="s">
        <v>1205</v>
      </c>
      <c r="J9" s="679">
        <v>110</v>
      </c>
      <c r="K9" s="679">
        <v>110</v>
      </c>
      <c r="L9" s="682">
        <f>(K9/J9)*100</f>
        <v>100</v>
      </c>
      <c r="M9" s="681" t="s">
        <v>1205</v>
      </c>
      <c r="N9" s="683" t="s">
        <v>1205</v>
      </c>
      <c r="O9" s="684" t="s">
        <v>1205</v>
      </c>
      <c r="P9" s="684" t="s">
        <v>1205</v>
      </c>
      <c r="Q9" s="684" t="s">
        <v>1205</v>
      </c>
      <c r="R9" s="685" t="s">
        <v>1205</v>
      </c>
      <c r="S9" s="684" t="s">
        <v>1205</v>
      </c>
      <c r="T9" s="684" t="s">
        <v>1205</v>
      </c>
      <c r="U9" s="684" t="s">
        <v>1205</v>
      </c>
      <c r="V9" s="683" t="s">
        <v>1205</v>
      </c>
      <c r="W9" s="684" t="s">
        <v>1205</v>
      </c>
      <c r="X9" s="684" t="s">
        <v>1205</v>
      </c>
      <c r="Y9" s="684" t="s">
        <v>1205</v>
      </c>
      <c r="Z9" s="683" t="s">
        <v>1205</v>
      </c>
      <c r="AA9" s="686" t="s">
        <v>1205</v>
      </c>
    </row>
    <row r="10" spans="1:27" ht="11.25" customHeight="1">
      <c r="A10" s="689">
        <v>109</v>
      </c>
      <c r="B10" s="678" t="s">
        <v>1012</v>
      </c>
      <c r="C10" s="679" t="s">
        <v>1205</v>
      </c>
      <c r="D10" s="679" t="s">
        <v>1205</v>
      </c>
      <c r="E10" s="680" t="s">
        <v>1205</v>
      </c>
      <c r="F10" s="679" t="s">
        <v>1205</v>
      </c>
      <c r="G10" s="679" t="s">
        <v>1205</v>
      </c>
      <c r="H10" s="680" t="s">
        <v>1205</v>
      </c>
      <c r="I10" s="680" t="s">
        <v>1205</v>
      </c>
      <c r="J10" s="679" t="s">
        <v>1205</v>
      </c>
      <c r="K10" s="679" t="s">
        <v>1205</v>
      </c>
      <c r="L10" s="682" t="s">
        <v>1205</v>
      </c>
      <c r="M10" s="681" t="s">
        <v>1205</v>
      </c>
      <c r="N10" s="683">
        <v>2500</v>
      </c>
      <c r="O10" s="684">
        <v>2500</v>
      </c>
      <c r="P10" s="682">
        <f>(O10/N10)*100</f>
        <v>100</v>
      </c>
      <c r="Q10" s="681" t="s">
        <v>1205</v>
      </c>
      <c r="R10" s="685">
        <v>3700</v>
      </c>
      <c r="S10" s="684">
        <v>3700</v>
      </c>
      <c r="T10" s="682">
        <f>(S10/R10)*100</f>
        <v>100</v>
      </c>
      <c r="U10" s="681">
        <f>(S10/O10)*100</f>
        <v>148</v>
      </c>
      <c r="V10" s="683">
        <v>7050</v>
      </c>
      <c r="W10" s="684">
        <v>7050</v>
      </c>
      <c r="X10" s="680">
        <f>(W10/V10)*100</f>
        <v>100</v>
      </c>
      <c r="Y10" s="681">
        <f>(W10/S10)*100</f>
        <v>190.54054054054055</v>
      </c>
      <c r="Z10" s="683">
        <v>7000</v>
      </c>
      <c r="AA10" s="686">
        <f t="shared" si="1"/>
        <v>99.29078014184397</v>
      </c>
    </row>
    <row r="11" spans="1:27" ht="11.25" customHeight="1">
      <c r="A11" s="689">
        <v>110</v>
      </c>
      <c r="B11" s="678" t="s">
        <v>391</v>
      </c>
      <c r="C11" s="679">
        <v>1100</v>
      </c>
      <c r="D11" s="679">
        <v>1100</v>
      </c>
      <c r="E11" s="680">
        <f t="shared" si="0"/>
        <v>100</v>
      </c>
      <c r="F11" s="679">
        <v>1100</v>
      </c>
      <c r="G11" s="679">
        <v>1100</v>
      </c>
      <c r="H11" s="680">
        <f aca="true" t="shared" si="2" ref="H11:H17">(G11/F11)*100</f>
        <v>100</v>
      </c>
      <c r="I11" s="680">
        <f aca="true" t="shared" si="3" ref="I11:I17">(G11/D11)*100</f>
        <v>100</v>
      </c>
      <c r="J11" s="679">
        <v>1200</v>
      </c>
      <c r="K11" s="679">
        <v>1200</v>
      </c>
      <c r="L11" s="682">
        <f aca="true" t="shared" si="4" ref="L11:L17">(K11/J11)*100</f>
        <v>100</v>
      </c>
      <c r="M11" s="681">
        <f>(K11/G11)*100</f>
        <v>109.09090909090908</v>
      </c>
      <c r="N11" s="683" t="s">
        <v>1205</v>
      </c>
      <c r="O11" s="684" t="s">
        <v>1205</v>
      </c>
      <c r="P11" s="684" t="s">
        <v>1205</v>
      </c>
      <c r="Q11" s="684" t="s">
        <v>1205</v>
      </c>
      <c r="R11" s="685">
        <v>20</v>
      </c>
      <c r="S11" s="684">
        <v>20</v>
      </c>
      <c r="T11" s="680">
        <f>(S11/R11)*100</f>
        <v>100</v>
      </c>
      <c r="U11" s="684" t="s">
        <v>1205</v>
      </c>
      <c r="V11" s="683">
        <v>20</v>
      </c>
      <c r="W11" s="684">
        <v>20</v>
      </c>
      <c r="X11" s="680">
        <f>(W11/V11)*100</f>
        <v>100</v>
      </c>
      <c r="Y11" s="681">
        <f>(W11/S11)*100</f>
        <v>100</v>
      </c>
      <c r="Z11" s="683">
        <v>50</v>
      </c>
      <c r="AA11" s="686">
        <f t="shared" si="1"/>
        <v>250</v>
      </c>
    </row>
    <row r="12" spans="1:27" ht="11.25" customHeight="1">
      <c r="A12" s="689">
        <v>113</v>
      </c>
      <c r="B12" s="678" t="s">
        <v>1014</v>
      </c>
      <c r="C12" s="679">
        <v>1920</v>
      </c>
      <c r="D12" s="679">
        <v>1920</v>
      </c>
      <c r="E12" s="680">
        <f t="shared" si="0"/>
        <v>100</v>
      </c>
      <c r="F12" s="679">
        <v>2050</v>
      </c>
      <c r="G12" s="679">
        <v>2050</v>
      </c>
      <c r="H12" s="680">
        <f t="shared" si="2"/>
        <v>100</v>
      </c>
      <c r="I12" s="680">
        <f t="shared" si="3"/>
        <v>106.77083333333333</v>
      </c>
      <c r="J12" s="679">
        <v>2050</v>
      </c>
      <c r="K12" s="679">
        <v>2050</v>
      </c>
      <c r="L12" s="682">
        <f t="shared" si="4"/>
        <v>100</v>
      </c>
      <c r="M12" s="681">
        <f>(K12/G12)*100</f>
        <v>100</v>
      </c>
      <c r="N12" s="683">
        <v>2050</v>
      </c>
      <c r="O12" s="684">
        <v>2050</v>
      </c>
      <c r="P12" s="682">
        <f aca="true" t="shared" si="5" ref="P12:P17">(O12/N12)*100</f>
        <v>100</v>
      </c>
      <c r="Q12" s="681">
        <f aca="true" t="shared" si="6" ref="Q12:Q17">(O12/K12)*100</f>
        <v>100</v>
      </c>
      <c r="R12" s="685">
        <v>2000</v>
      </c>
      <c r="S12" s="684">
        <v>2000</v>
      </c>
      <c r="T12" s="682">
        <f aca="true" t="shared" si="7" ref="T12:T18">(S12/R12)*100</f>
        <v>100</v>
      </c>
      <c r="U12" s="681">
        <f aca="true" t="shared" si="8" ref="U12:U17">(S12/O12)*100</f>
        <v>97.5609756097561</v>
      </c>
      <c r="V12" s="683">
        <v>2000</v>
      </c>
      <c r="W12" s="684">
        <v>2000</v>
      </c>
      <c r="X12" s="682">
        <f aca="true" t="shared" si="9" ref="X12:X17">(W12/V12)*100</f>
        <v>100</v>
      </c>
      <c r="Y12" s="681">
        <f aca="true" t="shared" si="10" ref="Y12:Y17">(W12/S12)*100</f>
        <v>100</v>
      </c>
      <c r="Z12" s="683">
        <v>1800</v>
      </c>
      <c r="AA12" s="686">
        <f t="shared" si="1"/>
        <v>90</v>
      </c>
    </row>
    <row r="13" spans="1:27" ht="11.25" customHeight="1" thickBot="1">
      <c r="A13" s="693">
        <v>117</v>
      </c>
      <c r="B13" s="694" t="s">
        <v>478</v>
      </c>
      <c r="C13" s="695">
        <v>2750</v>
      </c>
      <c r="D13" s="695">
        <v>2750</v>
      </c>
      <c r="E13" s="696">
        <f t="shared" si="0"/>
        <v>100</v>
      </c>
      <c r="F13" s="695">
        <v>2800</v>
      </c>
      <c r="G13" s="695">
        <v>2800</v>
      </c>
      <c r="H13" s="696">
        <f t="shared" si="2"/>
        <v>100</v>
      </c>
      <c r="I13" s="696">
        <f t="shared" si="3"/>
        <v>101.81818181818181</v>
      </c>
      <c r="J13" s="695">
        <v>2850</v>
      </c>
      <c r="K13" s="695">
        <v>2850</v>
      </c>
      <c r="L13" s="697">
        <f t="shared" si="4"/>
        <v>100</v>
      </c>
      <c r="M13" s="698">
        <f>(K13/G13)*100</f>
        <v>101.78571428571428</v>
      </c>
      <c r="N13" s="699">
        <v>4500</v>
      </c>
      <c r="O13" s="698">
        <v>4500</v>
      </c>
      <c r="P13" s="700">
        <f t="shared" si="5"/>
        <v>100</v>
      </c>
      <c r="Q13" s="698">
        <f t="shared" si="6"/>
        <v>157.89473684210526</v>
      </c>
      <c r="R13" s="701">
        <v>4500</v>
      </c>
      <c r="S13" s="698">
        <v>4500</v>
      </c>
      <c r="T13" s="700">
        <f t="shared" si="7"/>
        <v>100</v>
      </c>
      <c r="U13" s="698">
        <f t="shared" si="8"/>
        <v>100</v>
      </c>
      <c r="V13" s="699">
        <v>4300</v>
      </c>
      <c r="W13" s="698">
        <v>4300</v>
      </c>
      <c r="X13" s="700">
        <f t="shared" si="9"/>
        <v>100</v>
      </c>
      <c r="Y13" s="698">
        <f t="shared" si="10"/>
        <v>95.55555555555556</v>
      </c>
      <c r="Z13" s="699">
        <v>4100</v>
      </c>
      <c r="AA13" s="702">
        <f t="shared" si="1"/>
        <v>95.34883720930233</v>
      </c>
    </row>
    <row r="14" spans="1:30" s="712" customFormat="1" ht="12" customHeight="1" thickBot="1">
      <c r="A14" s="703" t="s">
        <v>479</v>
      </c>
      <c r="B14" s="704"/>
      <c r="C14" s="705">
        <f>SUM(C5:C13)</f>
        <v>658485</v>
      </c>
      <c r="D14" s="705">
        <f>SUM(D5:D13)</f>
        <v>660285</v>
      </c>
      <c r="E14" s="706">
        <f t="shared" si="0"/>
        <v>100.27335474612178</v>
      </c>
      <c r="F14" s="707">
        <f>SUM(F5:F13)</f>
        <v>698485</v>
      </c>
      <c r="G14" s="707">
        <f>SUM(G5:G13)</f>
        <v>698485</v>
      </c>
      <c r="H14" s="706">
        <f t="shared" si="2"/>
        <v>100</v>
      </c>
      <c r="I14" s="706">
        <f t="shared" si="3"/>
        <v>105.78538055536623</v>
      </c>
      <c r="J14" s="707">
        <f>SUM(J5:J13)</f>
        <v>751145</v>
      </c>
      <c r="K14" s="707">
        <f>SUM(K5:K13)</f>
        <v>751145</v>
      </c>
      <c r="L14" s="708">
        <f t="shared" si="4"/>
        <v>100</v>
      </c>
      <c r="M14" s="709">
        <f>(K14/G14)*100</f>
        <v>107.53917406959349</v>
      </c>
      <c r="N14" s="707">
        <f>SUM(N5:N13)</f>
        <v>843555</v>
      </c>
      <c r="O14" s="707">
        <f>SUM(O5:O13)</f>
        <v>847806</v>
      </c>
      <c r="P14" s="708">
        <f t="shared" si="5"/>
        <v>100.50393868805234</v>
      </c>
      <c r="Q14" s="709">
        <f t="shared" si="6"/>
        <v>112.86848744250445</v>
      </c>
      <c r="R14" s="706">
        <f>SUM(R5:R13)</f>
        <v>894296</v>
      </c>
      <c r="S14" s="706">
        <f>SUM(S5:S13)</f>
        <v>894694.6</v>
      </c>
      <c r="T14" s="708">
        <f t="shared" si="7"/>
        <v>100.04457137234203</v>
      </c>
      <c r="U14" s="709">
        <f t="shared" si="8"/>
        <v>105.53058128864386</v>
      </c>
      <c r="V14" s="707">
        <f>SUM(V5:V13)</f>
        <v>971709</v>
      </c>
      <c r="W14" s="707">
        <f>SUM(W5:W13)</f>
        <v>971709</v>
      </c>
      <c r="X14" s="708">
        <f t="shared" si="9"/>
        <v>100</v>
      </c>
      <c r="Y14" s="709">
        <f t="shared" si="10"/>
        <v>108.60789815876836</v>
      </c>
      <c r="Z14" s="707">
        <f>SUM(Z5:Z13)</f>
        <v>1037382</v>
      </c>
      <c r="AA14" s="710">
        <f t="shared" si="1"/>
        <v>106.75850486102321</v>
      </c>
      <c r="AB14" s="711"/>
      <c r="AC14" s="711"/>
      <c r="AD14" s="711"/>
    </row>
    <row r="15" spans="1:27" ht="11.25" customHeight="1">
      <c r="A15" s="713">
        <v>100</v>
      </c>
      <c r="B15" s="714" t="s">
        <v>339</v>
      </c>
      <c r="C15" s="715">
        <v>1800</v>
      </c>
      <c r="D15" s="715">
        <v>1800</v>
      </c>
      <c r="E15" s="716">
        <f>(D15/C15)*100</f>
        <v>100</v>
      </c>
      <c r="F15" s="715">
        <v>2220</v>
      </c>
      <c r="G15" s="715">
        <v>2220</v>
      </c>
      <c r="H15" s="716">
        <f t="shared" si="2"/>
        <v>100</v>
      </c>
      <c r="I15" s="716">
        <f t="shared" si="3"/>
        <v>123.33333333333334</v>
      </c>
      <c r="J15" s="715">
        <v>2600</v>
      </c>
      <c r="K15" s="715">
        <v>2600</v>
      </c>
      <c r="L15" s="717">
        <f t="shared" si="4"/>
        <v>100</v>
      </c>
      <c r="M15" s="718">
        <f>(K15/G15)*100</f>
        <v>117.11711711711712</v>
      </c>
      <c r="N15" s="719">
        <v>2800</v>
      </c>
      <c r="O15" s="720">
        <v>2829.5</v>
      </c>
      <c r="P15" s="717">
        <f t="shared" si="5"/>
        <v>101.05357142857143</v>
      </c>
      <c r="Q15" s="718">
        <f t="shared" si="6"/>
        <v>108.82692307692308</v>
      </c>
      <c r="R15" s="721">
        <v>3025</v>
      </c>
      <c r="S15" s="720">
        <v>3025</v>
      </c>
      <c r="T15" s="717">
        <f t="shared" si="7"/>
        <v>100</v>
      </c>
      <c r="U15" s="718">
        <f t="shared" si="8"/>
        <v>106.9093479413324</v>
      </c>
      <c r="V15" s="719">
        <v>6580</v>
      </c>
      <c r="W15" s="720">
        <v>6580</v>
      </c>
      <c r="X15" s="717">
        <f t="shared" si="9"/>
        <v>100</v>
      </c>
      <c r="Y15" s="718">
        <f t="shared" si="10"/>
        <v>217.5206611570248</v>
      </c>
      <c r="Z15" s="719">
        <v>6840</v>
      </c>
      <c r="AA15" s="722">
        <f t="shared" si="1"/>
        <v>103.95136778115501</v>
      </c>
    </row>
    <row r="16" spans="1:27" ht="11.25" customHeight="1">
      <c r="A16" s="689">
        <v>101</v>
      </c>
      <c r="B16" s="678" t="s">
        <v>1269</v>
      </c>
      <c r="C16" s="679">
        <v>50</v>
      </c>
      <c r="D16" s="679">
        <v>150</v>
      </c>
      <c r="E16" s="680">
        <f>(D16/C16)*100</f>
        <v>300</v>
      </c>
      <c r="F16" s="679">
        <v>50</v>
      </c>
      <c r="G16" s="679">
        <v>50</v>
      </c>
      <c r="H16" s="680">
        <f t="shared" si="2"/>
        <v>100</v>
      </c>
      <c r="I16" s="680">
        <f t="shared" si="3"/>
        <v>33.33333333333333</v>
      </c>
      <c r="J16" s="679">
        <v>80</v>
      </c>
      <c r="K16" s="679">
        <v>80</v>
      </c>
      <c r="L16" s="682">
        <f t="shared" si="4"/>
        <v>100</v>
      </c>
      <c r="M16" s="681">
        <f aca="true" t="shared" si="11" ref="M16:M33">(K16/G16)*100</f>
        <v>160</v>
      </c>
      <c r="N16" s="683">
        <v>175</v>
      </c>
      <c r="O16" s="684">
        <v>175</v>
      </c>
      <c r="P16" s="682">
        <f t="shared" si="5"/>
        <v>100</v>
      </c>
      <c r="Q16" s="681">
        <f t="shared" si="6"/>
        <v>218.75</v>
      </c>
      <c r="R16" s="685">
        <v>400</v>
      </c>
      <c r="S16" s="684">
        <v>400</v>
      </c>
      <c r="T16" s="682">
        <f t="shared" si="7"/>
        <v>100</v>
      </c>
      <c r="U16" s="681">
        <f t="shared" si="8"/>
        <v>228.57142857142856</v>
      </c>
      <c r="V16" s="683">
        <v>500</v>
      </c>
      <c r="W16" s="684">
        <v>595</v>
      </c>
      <c r="X16" s="682">
        <f t="shared" si="9"/>
        <v>119</v>
      </c>
      <c r="Y16" s="681">
        <f t="shared" si="10"/>
        <v>148.75</v>
      </c>
      <c r="Z16" s="683">
        <v>250</v>
      </c>
      <c r="AA16" s="686">
        <f t="shared" si="1"/>
        <v>50</v>
      </c>
    </row>
    <row r="17" spans="1:27" ht="11.25" customHeight="1">
      <c r="A17" s="689">
        <v>102</v>
      </c>
      <c r="B17" s="678" t="s">
        <v>387</v>
      </c>
      <c r="C17" s="679">
        <v>17557</v>
      </c>
      <c r="D17" s="679">
        <v>42985</v>
      </c>
      <c r="E17" s="680">
        <f>(D17/C17)*100</f>
        <v>244.831121490004</v>
      </c>
      <c r="F17" s="679">
        <v>44150</v>
      </c>
      <c r="G17" s="679">
        <v>50396.5</v>
      </c>
      <c r="H17" s="680">
        <f t="shared" si="2"/>
        <v>114.14835787089469</v>
      </c>
      <c r="I17" s="680">
        <f t="shared" si="3"/>
        <v>117.242061184134</v>
      </c>
      <c r="J17" s="679">
        <v>43630</v>
      </c>
      <c r="K17" s="679">
        <v>92294.7</v>
      </c>
      <c r="L17" s="682">
        <f t="shared" si="4"/>
        <v>211.5395370158148</v>
      </c>
      <c r="M17" s="681">
        <f t="shared" si="11"/>
        <v>183.1371226176421</v>
      </c>
      <c r="N17" s="683">
        <v>70414</v>
      </c>
      <c r="O17" s="684">
        <v>95567.9</v>
      </c>
      <c r="P17" s="682">
        <f t="shared" si="5"/>
        <v>135.72286761155453</v>
      </c>
      <c r="Q17" s="681">
        <f t="shared" si="6"/>
        <v>103.54646583173248</v>
      </c>
      <c r="R17" s="685">
        <v>68890</v>
      </c>
      <c r="S17" s="684">
        <v>79533</v>
      </c>
      <c r="T17" s="682">
        <f t="shared" si="7"/>
        <v>115.44926694730731</v>
      </c>
      <c r="U17" s="681">
        <f t="shared" si="8"/>
        <v>83.22145825114919</v>
      </c>
      <c r="V17" s="683">
        <v>70605</v>
      </c>
      <c r="W17" s="684">
        <v>86475.8</v>
      </c>
      <c r="X17" s="682">
        <f t="shared" si="9"/>
        <v>122.47829473833298</v>
      </c>
      <c r="Y17" s="681">
        <f t="shared" si="10"/>
        <v>108.72945821231438</v>
      </c>
      <c r="Z17" s="683">
        <v>74185</v>
      </c>
      <c r="AA17" s="686">
        <f t="shared" si="1"/>
        <v>105.0704624318391</v>
      </c>
    </row>
    <row r="18" spans="1:27" ht="19.5" customHeight="1">
      <c r="A18" s="689">
        <v>103</v>
      </c>
      <c r="B18" s="692" t="s">
        <v>1471</v>
      </c>
      <c r="C18" s="679" t="s">
        <v>1205</v>
      </c>
      <c r="D18" s="679" t="s">
        <v>1205</v>
      </c>
      <c r="E18" s="680" t="s">
        <v>1205</v>
      </c>
      <c r="F18" s="679" t="s">
        <v>1205</v>
      </c>
      <c r="G18" s="679" t="s">
        <v>1205</v>
      </c>
      <c r="H18" s="680" t="s">
        <v>1205</v>
      </c>
      <c r="I18" s="680" t="s">
        <v>1205</v>
      </c>
      <c r="J18" s="679" t="s">
        <v>1205</v>
      </c>
      <c r="K18" s="679" t="s">
        <v>1205</v>
      </c>
      <c r="L18" s="682" t="s">
        <v>1205</v>
      </c>
      <c r="M18" s="681" t="s">
        <v>1205</v>
      </c>
      <c r="N18" s="683" t="s">
        <v>1205</v>
      </c>
      <c r="O18" s="684" t="s">
        <v>1205</v>
      </c>
      <c r="P18" s="684" t="s">
        <v>1205</v>
      </c>
      <c r="Q18" s="684" t="s">
        <v>1205</v>
      </c>
      <c r="R18" s="685">
        <v>5</v>
      </c>
      <c r="S18" s="684">
        <v>5</v>
      </c>
      <c r="T18" s="680">
        <f t="shared" si="7"/>
        <v>100</v>
      </c>
      <c r="U18" s="684" t="s">
        <v>1205</v>
      </c>
      <c r="V18" s="683" t="s">
        <v>1205</v>
      </c>
      <c r="W18" s="684" t="s">
        <v>1205</v>
      </c>
      <c r="X18" s="684" t="s">
        <v>1205</v>
      </c>
      <c r="Y18" s="684" t="s">
        <v>1205</v>
      </c>
      <c r="Z18" s="683">
        <v>50</v>
      </c>
      <c r="AA18" s="686" t="s">
        <v>1205</v>
      </c>
    </row>
    <row r="19" spans="1:27" ht="11.25" customHeight="1">
      <c r="A19" s="689">
        <v>104</v>
      </c>
      <c r="B19" s="678" t="s">
        <v>1270</v>
      </c>
      <c r="C19" s="679">
        <v>1181</v>
      </c>
      <c r="D19" s="679">
        <v>3270.5</v>
      </c>
      <c r="E19" s="680">
        <f>(D19/C19)*100</f>
        <v>276.92633361558</v>
      </c>
      <c r="F19" s="679">
        <v>1955</v>
      </c>
      <c r="G19" s="679">
        <v>955.8</v>
      </c>
      <c r="H19" s="680">
        <f>(G19/F19)*100</f>
        <v>48.89002557544757</v>
      </c>
      <c r="I19" s="680">
        <f>(G19/D19)*100</f>
        <v>29.224889160678796</v>
      </c>
      <c r="J19" s="679" t="s">
        <v>1205</v>
      </c>
      <c r="K19" s="679" t="s">
        <v>1205</v>
      </c>
      <c r="L19" s="682" t="s">
        <v>1205</v>
      </c>
      <c r="M19" s="681" t="s">
        <v>1205</v>
      </c>
      <c r="N19" s="683" t="s">
        <v>1205</v>
      </c>
      <c r="O19" s="684" t="s">
        <v>1205</v>
      </c>
      <c r="P19" s="684" t="s">
        <v>1205</v>
      </c>
      <c r="Q19" s="684" t="s">
        <v>1205</v>
      </c>
      <c r="R19" s="685" t="s">
        <v>1205</v>
      </c>
      <c r="S19" s="684" t="s">
        <v>1205</v>
      </c>
      <c r="T19" s="684" t="s">
        <v>1205</v>
      </c>
      <c r="U19" s="684" t="s">
        <v>1205</v>
      </c>
      <c r="V19" s="683" t="s">
        <v>1205</v>
      </c>
      <c r="W19" s="684" t="s">
        <v>1205</v>
      </c>
      <c r="X19" s="684" t="s">
        <v>1205</v>
      </c>
      <c r="Y19" s="684" t="s">
        <v>1205</v>
      </c>
      <c r="Z19" s="683" t="s">
        <v>1205</v>
      </c>
      <c r="AA19" s="686" t="s">
        <v>1205</v>
      </c>
    </row>
    <row r="20" spans="1:27" ht="11.25" customHeight="1">
      <c r="A20" s="689">
        <v>104</v>
      </c>
      <c r="B20" s="678" t="s">
        <v>1007</v>
      </c>
      <c r="C20" s="679" t="s">
        <v>1205</v>
      </c>
      <c r="D20" s="679" t="s">
        <v>1205</v>
      </c>
      <c r="E20" s="680" t="s">
        <v>1205</v>
      </c>
      <c r="F20" s="679">
        <v>0</v>
      </c>
      <c r="G20" s="679">
        <v>135</v>
      </c>
      <c r="H20" s="680" t="s">
        <v>1205</v>
      </c>
      <c r="I20" s="680" t="s">
        <v>1205</v>
      </c>
      <c r="J20" s="679">
        <v>135</v>
      </c>
      <c r="K20" s="679">
        <v>135</v>
      </c>
      <c r="L20" s="682">
        <f>(K20/J20)*100</f>
        <v>100</v>
      </c>
      <c r="M20" s="681">
        <f t="shared" si="11"/>
        <v>100</v>
      </c>
      <c r="N20" s="683">
        <v>200</v>
      </c>
      <c r="O20" s="684">
        <v>470</v>
      </c>
      <c r="P20" s="682">
        <f>(O20/N20)*100</f>
        <v>235</v>
      </c>
      <c r="Q20" s="681">
        <f>(O20/K20)*100</f>
        <v>348.14814814814815</v>
      </c>
      <c r="R20" s="685">
        <v>120</v>
      </c>
      <c r="S20" s="684">
        <v>336</v>
      </c>
      <c r="T20" s="682">
        <f aca="true" t="shared" si="12" ref="T20:T25">(S20/R20)*100</f>
        <v>280</v>
      </c>
      <c r="U20" s="681">
        <f>(S20/O20)*100</f>
        <v>71.48936170212767</v>
      </c>
      <c r="V20" s="683">
        <v>120</v>
      </c>
      <c r="W20" s="684">
        <v>500</v>
      </c>
      <c r="X20" s="682">
        <f aca="true" t="shared" si="13" ref="X20:X25">(W20/V20)*100</f>
        <v>416.6666666666667</v>
      </c>
      <c r="Y20" s="681">
        <f aca="true" t="shared" si="14" ref="Y20:Y25">(W20/S20)*100</f>
        <v>148.80952380952382</v>
      </c>
      <c r="Z20" s="683">
        <v>135</v>
      </c>
      <c r="AA20" s="686">
        <f t="shared" si="1"/>
        <v>112.5</v>
      </c>
    </row>
    <row r="21" spans="1:27" ht="11.25" customHeight="1">
      <c r="A21" s="689">
        <v>105</v>
      </c>
      <c r="B21" s="678" t="s">
        <v>340</v>
      </c>
      <c r="C21" s="679">
        <v>2116</v>
      </c>
      <c r="D21" s="679">
        <v>1782.1</v>
      </c>
      <c r="E21" s="680">
        <f>(D21/C21)*100</f>
        <v>84.22022684310019</v>
      </c>
      <c r="F21" s="679">
        <v>0</v>
      </c>
      <c r="G21" s="679">
        <v>1569.1</v>
      </c>
      <c r="H21" s="680" t="s">
        <v>1205</v>
      </c>
      <c r="I21" s="680">
        <f>(G21/D21)*100</f>
        <v>88.04780876494024</v>
      </c>
      <c r="J21" s="679" t="s">
        <v>1205</v>
      </c>
      <c r="K21" s="679">
        <v>75</v>
      </c>
      <c r="L21" s="682" t="s">
        <v>1205</v>
      </c>
      <c r="M21" s="681">
        <f t="shared" si="11"/>
        <v>4.779810082212734</v>
      </c>
      <c r="N21" s="683" t="s">
        <v>1205</v>
      </c>
      <c r="O21" s="684">
        <v>27</v>
      </c>
      <c r="P21" s="682" t="s">
        <v>1205</v>
      </c>
      <c r="Q21" s="681">
        <f>(O21/K21)*100</f>
        <v>36</v>
      </c>
      <c r="R21" s="685">
        <v>60</v>
      </c>
      <c r="S21" s="684">
        <v>90</v>
      </c>
      <c r="T21" s="682">
        <f t="shared" si="12"/>
        <v>150</v>
      </c>
      <c r="U21" s="681">
        <f>(S21/O21)*100</f>
        <v>333.33333333333337</v>
      </c>
      <c r="V21" s="683">
        <v>60</v>
      </c>
      <c r="W21" s="684">
        <v>60</v>
      </c>
      <c r="X21" s="682">
        <f t="shared" si="13"/>
        <v>100</v>
      </c>
      <c r="Y21" s="681">
        <f t="shared" si="14"/>
        <v>66.66666666666666</v>
      </c>
      <c r="Z21" s="683" t="s">
        <v>1205</v>
      </c>
      <c r="AA21" s="686" t="s">
        <v>1205</v>
      </c>
    </row>
    <row r="22" spans="1:27" ht="11.25" customHeight="1">
      <c r="A22" s="689">
        <v>106</v>
      </c>
      <c r="B22" s="678" t="s">
        <v>341</v>
      </c>
      <c r="C22" s="679">
        <v>350</v>
      </c>
      <c r="D22" s="679">
        <v>350</v>
      </c>
      <c r="E22" s="680">
        <f>(D22/C22)*100</f>
        <v>100</v>
      </c>
      <c r="F22" s="679">
        <v>432</v>
      </c>
      <c r="G22" s="679">
        <v>432</v>
      </c>
      <c r="H22" s="680">
        <f>(G22/F22)*100</f>
        <v>100</v>
      </c>
      <c r="I22" s="680">
        <f>(G22/D22)*100</f>
        <v>123.42857142857142</v>
      </c>
      <c r="J22" s="679">
        <v>492</v>
      </c>
      <c r="K22" s="679">
        <v>492</v>
      </c>
      <c r="L22" s="682">
        <f>(K22/J22)*100</f>
        <v>100</v>
      </c>
      <c r="M22" s="681">
        <f t="shared" si="11"/>
        <v>113.88888888888889</v>
      </c>
      <c r="N22" s="683">
        <v>377</v>
      </c>
      <c r="O22" s="684">
        <v>377</v>
      </c>
      <c r="P22" s="682">
        <f>(O22/N22)*100</f>
        <v>100</v>
      </c>
      <c r="Q22" s="681">
        <f>(O22/K22)*100</f>
        <v>76.6260162601626</v>
      </c>
      <c r="R22" s="685">
        <v>375</v>
      </c>
      <c r="S22" s="684">
        <v>375</v>
      </c>
      <c r="T22" s="682">
        <f t="shared" si="12"/>
        <v>100</v>
      </c>
      <c r="U22" s="681">
        <f>(S22/O22)*100</f>
        <v>99.46949602122017</v>
      </c>
      <c r="V22" s="683">
        <v>293</v>
      </c>
      <c r="W22" s="684">
        <v>293</v>
      </c>
      <c r="X22" s="682">
        <f t="shared" si="13"/>
        <v>100</v>
      </c>
      <c r="Y22" s="681">
        <f t="shared" si="14"/>
        <v>78.13333333333333</v>
      </c>
      <c r="Z22" s="683">
        <v>299</v>
      </c>
      <c r="AA22" s="686">
        <f t="shared" si="1"/>
        <v>102.04778156996588</v>
      </c>
    </row>
    <row r="23" spans="1:27" ht="11.25" customHeight="1">
      <c r="A23" s="689">
        <v>108</v>
      </c>
      <c r="B23" s="678" t="s">
        <v>342</v>
      </c>
      <c r="C23" s="679">
        <v>500</v>
      </c>
      <c r="D23" s="679">
        <v>1220</v>
      </c>
      <c r="E23" s="680">
        <f>(D23/C23)*100</f>
        <v>244</v>
      </c>
      <c r="F23" s="679">
        <v>1212</v>
      </c>
      <c r="G23" s="679">
        <v>1212</v>
      </c>
      <c r="H23" s="680">
        <f>(G23/F23)*100</f>
        <v>100</v>
      </c>
      <c r="I23" s="680">
        <f>(G23/D23)*100</f>
        <v>99.34426229508196</v>
      </c>
      <c r="J23" s="679">
        <v>1985</v>
      </c>
      <c r="K23" s="679">
        <v>1985</v>
      </c>
      <c r="L23" s="682">
        <f>(K23/J23)*100</f>
        <v>100</v>
      </c>
      <c r="M23" s="681">
        <f t="shared" si="11"/>
        <v>163.77887788778878</v>
      </c>
      <c r="N23" s="683">
        <v>465</v>
      </c>
      <c r="O23" s="684">
        <v>718</v>
      </c>
      <c r="P23" s="682">
        <f>(O23/N23)*100</f>
        <v>154.40860215053763</v>
      </c>
      <c r="Q23" s="681">
        <f>(O23/K23)*100</f>
        <v>36.1712846347607</v>
      </c>
      <c r="R23" s="685">
        <v>513</v>
      </c>
      <c r="S23" s="684">
        <v>1027</v>
      </c>
      <c r="T23" s="682">
        <f t="shared" si="12"/>
        <v>200.19493177387915</v>
      </c>
      <c r="U23" s="681">
        <f>(S23/O23)*100</f>
        <v>143.03621169916434</v>
      </c>
      <c r="V23" s="683">
        <v>481</v>
      </c>
      <c r="W23" s="684">
        <v>481</v>
      </c>
      <c r="X23" s="682">
        <f t="shared" si="13"/>
        <v>100</v>
      </c>
      <c r="Y23" s="681">
        <f t="shared" si="14"/>
        <v>46.835443037974684</v>
      </c>
      <c r="Z23" s="683">
        <v>14200</v>
      </c>
      <c r="AA23" s="686" t="s">
        <v>1205</v>
      </c>
    </row>
    <row r="24" spans="1:27" ht="11.25" customHeight="1">
      <c r="A24" s="689">
        <v>109</v>
      </c>
      <c r="B24" s="678" t="s">
        <v>1012</v>
      </c>
      <c r="C24" s="679" t="s">
        <v>1205</v>
      </c>
      <c r="D24" s="679" t="s">
        <v>1205</v>
      </c>
      <c r="E24" s="680" t="s">
        <v>1205</v>
      </c>
      <c r="F24" s="679" t="s">
        <v>1205</v>
      </c>
      <c r="G24" s="679" t="s">
        <v>1205</v>
      </c>
      <c r="H24" s="680" t="s">
        <v>1205</v>
      </c>
      <c r="I24" s="680" t="s">
        <v>1205</v>
      </c>
      <c r="J24" s="679" t="s">
        <v>1205</v>
      </c>
      <c r="K24" s="679" t="s">
        <v>1205</v>
      </c>
      <c r="L24" s="682" t="s">
        <v>1205</v>
      </c>
      <c r="M24" s="681" t="s">
        <v>1205</v>
      </c>
      <c r="N24" s="683" t="s">
        <v>1205</v>
      </c>
      <c r="O24" s="684" t="s">
        <v>1205</v>
      </c>
      <c r="P24" s="684" t="s">
        <v>1205</v>
      </c>
      <c r="Q24" s="684" t="s">
        <v>1205</v>
      </c>
      <c r="R24" s="685">
        <v>80</v>
      </c>
      <c r="S24" s="684">
        <v>80</v>
      </c>
      <c r="T24" s="680">
        <f t="shared" si="12"/>
        <v>100</v>
      </c>
      <c r="U24" s="684" t="s">
        <v>1205</v>
      </c>
      <c r="V24" s="683">
        <v>100</v>
      </c>
      <c r="W24" s="684">
        <v>100</v>
      </c>
      <c r="X24" s="682">
        <f t="shared" si="13"/>
        <v>100</v>
      </c>
      <c r="Y24" s="681">
        <f t="shared" si="14"/>
        <v>125</v>
      </c>
      <c r="Z24" s="683">
        <v>100</v>
      </c>
      <c r="AA24" s="686">
        <f t="shared" si="1"/>
        <v>100</v>
      </c>
    </row>
    <row r="25" spans="1:27" ht="11.25" customHeight="1">
      <c r="A25" s="689">
        <v>110</v>
      </c>
      <c r="B25" s="678" t="s">
        <v>391</v>
      </c>
      <c r="C25" s="679">
        <v>300</v>
      </c>
      <c r="D25" s="679">
        <v>300</v>
      </c>
      <c r="E25" s="680">
        <f>(D25/C25)*100</f>
        <v>100</v>
      </c>
      <c r="F25" s="679">
        <v>250</v>
      </c>
      <c r="G25" s="679">
        <v>250</v>
      </c>
      <c r="H25" s="680">
        <f>(G25/F25)*100</f>
        <v>100</v>
      </c>
      <c r="I25" s="680">
        <f>(G25/D25)*100</f>
        <v>83.33333333333334</v>
      </c>
      <c r="J25" s="679">
        <v>350</v>
      </c>
      <c r="K25" s="679">
        <v>350</v>
      </c>
      <c r="L25" s="682">
        <f>(K25/J25)*100</f>
        <v>100</v>
      </c>
      <c r="M25" s="681">
        <f t="shared" si="11"/>
        <v>140</v>
      </c>
      <c r="N25" s="683">
        <v>3400</v>
      </c>
      <c r="O25" s="684">
        <v>3450</v>
      </c>
      <c r="P25" s="682">
        <f>(O25/N25)*100</f>
        <v>101.47058823529412</v>
      </c>
      <c r="Q25" s="681">
        <f>(O25/K25)*100</f>
        <v>985.7142857142858</v>
      </c>
      <c r="R25" s="685">
        <v>3800</v>
      </c>
      <c r="S25" s="684">
        <v>3800</v>
      </c>
      <c r="T25" s="682">
        <f t="shared" si="12"/>
        <v>100</v>
      </c>
      <c r="U25" s="681">
        <f>(S25/O25)*100</f>
        <v>110.14492753623189</v>
      </c>
      <c r="V25" s="683">
        <v>4500</v>
      </c>
      <c r="W25" s="684">
        <v>4650</v>
      </c>
      <c r="X25" s="682">
        <f t="shared" si="13"/>
        <v>103.33333333333334</v>
      </c>
      <c r="Y25" s="681">
        <f t="shared" si="14"/>
        <v>122.36842105263158</v>
      </c>
      <c r="Z25" s="683">
        <v>7000</v>
      </c>
      <c r="AA25" s="686">
        <f t="shared" si="1"/>
        <v>155.55555555555557</v>
      </c>
    </row>
    <row r="26" spans="1:27" ht="18.75" customHeight="1">
      <c r="A26" s="689">
        <v>111</v>
      </c>
      <c r="B26" s="692" t="s">
        <v>382</v>
      </c>
      <c r="C26" s="679" t="s">
        <v>1205</v>
      </c>
      <c r="D26" s="679">
        <v>388</v>
      </c>
      <c r="E26" s="680" t="s">
        <v>1205</v>
      </c>
      <c r="F26" s="679" t="s">
        <v>1205</v>
      </c>
      <c r="G26" s="679" t="s">
        <v>1205</v>
      </c>
      <c r="H26" s="680" t="s">
        <v>1205</v>
      </c>
      <c r="I26" s="680" t="s">
        <v>1205</v>
      </c>
      <c r="J26" s="679" t="s">
        <v>1205</v>
      </c>
      <c r="K26" s="679" t="s">
        <v>1205</v>
      </c>
      <c r="L26" s="682" t="s">
        <v>1205</v>
      </c>
      <c r="M26" s="681" t="s">
        <v>1205</v>
      </c>
      <c r="N26" s="683" t="s">
        <v>1205</v>
      </c>
      <c r="O26" s="684" t="s">
        <v>1205</v>
      </c>
      <c r="P26" s="684" t="s">
        <v>1205</v>
      </c>
      <c r="Q26" s="684" t="s">
        <v>1205</v>
      </c>
      <c r="R26" s="685" t="s">
        <v>1205</v>
      </c>
      <c r="S26" s="684" t="s">
        <v>1205</v>
      </c>
      <c r="T26" s="684" t="s">
        <v>1205</v>
      </c>
      <c r="U26" s="684" t="s">
        <v>1205</v>
      </c>
      <c r="V26" s="683" t="s">
        <v>1205</v>
      </c>
      <c r="W26" s="684" t="s">
        <v>1205</v>
      </c>
      <c r="X26" s="684" t="s">
        <v>1205</v>
      </c>
      <c r="Y26" s="684" t="s">
        <v>1205</v>
      </c>
      <c r="Z26" s="683" t="s">
        <v>1205</v>
      </c>
      <c r="AA26" s="686" t="s">
        <v>1205</v>
      </c>
    </row>
    <row r="27" spans="1:27" ht="11.25" customHeight="1">
      <c r="A27" s="689">
        <v>112</v>
      </c>
      <c r="B27" s="678" t="s">
        <v>343</v>
      </c>
      <c r="C27" s="679">
        <v>6000</v>
      </c>
      <c r="D27" s="679">
        <v>3233.2</v>
      </c>
      <c r="E27" s="680">
        <f>(D27/C27)*100</f>
        <v>53.88666666666666</v>
      </c>
      <c r="F27" s="679" t="s">
        <v>1205</v>
      </c>
      <c r="G27" s="679" t="s">
        <v>1205</v>
      </c>
      <c r="H27" s="680" t="s">
        <v>1205</v>
      </c>
      <c r="I27" s="680" t="s">
        <v>1205</v>
      </c>
      <c r="J27" s="679">
        <v>100</v>
      </c>
      <c r="K27" s="679">
        <v>272</v>
      </c>
      <c r="L27" s="682">
        <f>(K27/J27)*100</f>
        <v>272</v>
      </c>
      <c r="M27" s="681" t="s">
        <v>1205</v>
      </c>
      <c r="N27" s="683">
        <v>100</v>
      </c>
      <c r="O27" s="684">
        <v>100</v>
      </c>
      <c r="P27" s="682">
        <f>(O27/N27)*100</f>
        <v>100</v>
      </c>
      <c r="Q27" s="681">
        <f aca="true" t="shared" si="15" ref="Q27:Q62">(O27/K27)*100</f>
        <v>36.76470588235294</v>
      </c>
      <c r="R27" s="685">
        <v>100</v>
      </c>
      <c r="S27" s="684">
        <v>100</v>
      </c>
      <c r="T27" s="682">
        <f>(S27/R27)*100</f>
        <v>100</v>
      </c>
      <c r="U27" s="681">
        <f>(S27/O27)*100</f>
        <v>100</v>
      </c>
      <c r="V27" s="683">
        <v>100</v>
      </c>
      <c r="W27" s="684">
        <v>300</v>
      </c>
      <c r="X27" s="682">
        <f>(W27/V27)*100</f>
        <v>300</v>
      </c>
      <c r="Y27" s="681">
        <f>(W27/S27)*100</f>
        <v>300</v>
      </c>
      <c r="Z27" s="683">
        <v>103100</v>
      </c>
      <c r="AA27" s="686" t="s">
        <v>1205</v>
      </c>
    </row>
    <row r="28" spans="1:27" ht="11.25" customHeight="1">
      <c r="A28" s="689">
        <v>113</v>
      </c>
      <c r="B28" s="678" t="s">
        <v>1014</v>
      </c>
      <c r="C28" s="679">
        <v>1000</v>
      </c>
      <c r="D28" s="679">
        <v>1000</v>
      </c>
      <c r="E28" s="680">
        <f>(D28/C28)*100</f>
        <v>100</v>
      </c>
      <c r="F28" s="679">
        <v>800</v>
      </c>
      <c r="G28" s="679">
        <v>800</v>
      </c>
      <c r="H28" s="680">
        <f>(G28/F28)*100</f>
        <v>100</v>
      </c>
      <c r="I28" s="680">
        <f>(G28/D28)*100</f>
        <v>80</v>
      </c>
      <c r="J28" s="679">
        <v>800</v>
      </c>
      <c r="K28" s="679">
        <v>800</v>
      </c>
      <c r="L28" s="682">
        <f>(K28/J28)*100</f>
        <v>100</v>
      </c>
      <c r="M28" s="681">
        <f t="shared" si="11"/>
        <v>100</v>
      </c>
      <c r="N28" s="683">
        <v>800</v>
      </c>
      <c r="O28" s="684">
        <v>800</v>
      </c>
      <c r="P28" s="682">
        <f>(O28/N28)*100</f>
        <v>100</v>
      </c>
      <c r="Q28" s="681">
        <f t="shared" si="15"/>
        <v>100</v>
      </c>
      <c r="R28" s="685">
        <v>805</v>
      </c>
      <c r="S28" s="684">
        <v>805</v>
      </c>
      <c r="T28" s="682">
        <f>(S28/R28)*100</f>
        <v>100</v>
      </c>
      <c r="U28" s="681">
        <f>(S28/O28)*100</f>
        <v>100.62500000000001</v>
      </c>
      <c r="V28" s="683">
        <v>510</v>
      </c>
      <c r="W28" s="684">
        <v>510</v>
      </c>
      <c r="X28" s="682">
        <f>(W28/V28)*100</f>
        <v>100</v>
      </c>
      <c r="Y28" s="681">
        <f>(W28/S28)*100</f>
        <v>63.35403726708074</v>
      </c>
      <c r="Z28" s="683">
        <v>410</v>
      </c>
      <c r="AA28" s="686">
        <f t="shared" si="1"/>
        <v>80.3921568627451</v>
      </c>
    </row>
    <row r="29" spans="1:27" ht="11.25" customHeight="1">
      <c r="A29" s="689">
        <v>114</v>
      </c>
      <c r="B29" s="678" t="s">
        <v>344</v>
      </c>
      <c r="C29" s="679">
        <v>2845</v>
      </c>
      <c r="D29" s="679">
        <v>2845</v>
      </c>
      <c r="E29" s="680">
        <f>(D29/C29)*100</f>
        <v>100</v>
      </c>
      <c r="F29" s="679">
        <v>3060</v>
      </c>
      <c r="G29" s="679">
        <v>3360</v>
      </c>
      <c r="H29" s="680">
        <f>(G29/F29)*100</f>
        <v>109.80392156862746</v>
      </c>
      <c r="I29" s="680">
        <f>(G29/D29)*100</f>
        <v>118.1019332161687</v>
      </c>
      <c r="J29" s="679">
        <v>3480</v>
      </c>
      <c r="K29" s="679">
        <v>3480</v>
      </c>
      <c r="L29" s="682">
        <f>(K29/J29)*100</f>
        <v>100</v>
      </c>
      <c r="M29" s="681">
        <f t="shared" si="11"/>
        <v>103.57142857142858</v>
      </c>
      <c r="N29" s="683">
        <v>3565</v>
      </c>
      <c r="O29" s="684">
        <v>3565</v>
      </c>
      <c r="P29" s="682">
        <f>(O29/N29)*100</f>
        <v>100</v>
      </c>
      <c r="Q29" s="681">
        <f t="shared" si="15"/>
        <v>102.44252873563218</v>
      </c>
      <c r="R29" s="685">
        <v>4095</v>
      </c>
      <c r="S29" s="684">
        <v>4095</v>
      </c>
      <c r="T29" s="682">
        <f>(S29/R29)*100</f>
        <v>100</v>
      </c>
      <c r="U29" s="681">
        <f>(S29/O29)*100</f>
        <v>114.86676016830295</v>
      </c>
      <c r="V29" s="683">
        <v>5160</v>
      </c>
      <c r="W29" s="684">
        <v>5160</v>
      </c>
      <c r="X29" s="682">
        <f>(W29/V29)*100</f>
        <v>100</v>
      </c>
      <c r="Y29" s="681">
        <f>(W29/S29)*100</f>
        <v>126.007326007326</v>
      </c>
      <c r="Z29" s="683">
        <v>6510</v>
      </c>
      <c r="AA29" s="686">
        <f t="shared" si="1"/>
        <v>126.16279069767442</v>
      </c>
    </row>
    <row r="30" spans="1:27" ht="11.25" customHeight="1">
      <c r="A30" s="689">
        <v>115</v>
      </c>
      <c r="B30" s="678" t="s">
        <v>345</v>
      </c>
      <c r="C30" s="679">
        <v>74100</v>
      </c>
      <c r="D30" s="679">
        <v>76299.9</v>
      </c>
      <c r="E30" s="680">
        <f>(D30/C30)*100</f>
        <v>102.96882591093117</v>
      </c>
      <c r="F30" s="679">
        <v>44936</v>
      </c>
      <c r="G30" s="679">
        <v>49003</v>
      </c>
      <c r="H30" s="680">
        <f>(G30/F30)*100</f>
        <v>109.05064981306747</v>
      </c>
      <c r="I30" s="680">
        <f>(G30/D30)*100</f>
        <v>64.22419950746988</v>
      </c>
      <c r="J30" s="679">
        <v>54688</v>
      </c>
      <c r="K30" s="679">
        <v>125430</v>
      </c>
      <c r="L30" s="682">
        <f>(K30/J30)*100</f>
        <v>229.35561732007022</v>
      </c>
      <c r="M30" s="681">
        <f t="shared" si="11"/>
        <v>255.96392057629123</v>
      </c>
      <c r="N30" s="683">
        <v>69717</v>
      </c>
      <c r="O30" s="684">
        <v>114125</v>
      </c>
      <c r="P30" s="682">
        <f>(O30/N30)*100</f>
        <v>163.69751997360757</v>
      </c>
      <c r="Q30" s="681">
        <f t="shared" si="15"/>
        <v>90.98700470381887</v>
      </c>
      <c r="R30" s="685">
        <v>81245</v>
      </c>
      <c r="S30" s="684">
        <v>128896.1</v>
      </c>
      <c r="T30" s="682">
        <f>(S30/R30)*100</f>
        <v>158.6511169918149</v>
      </c>
      <c r="U30" s="681">
        <f>(S30/O30)*100</f>
        <v>112.9429134720701</v>
      </c>
      <c r="V30" s="683">
        <v>121838</v>
      </c>
      <c r="W30" s="684">
        <v>125288</v>
      </c>
      <c r="X30" s="682">
        <f>(W30/V30)*100</f>
        <v>102.83162888425615</v>
      </c>
      <c r="Y30" s="681">
        <f>(W30/S30)*100</f>
        <v>97.20076868113155</v>
      </c>
      <c r="Z30" s="683">
        <v>29924</v>
      </c>
      <c r="AA30" s="686">
        <f t="shared" si="1"/>
        <v>24.560481951443723</v>
      </c>
    </row>
    <row r="31" spans="1:27" ht="18" customHeight="1">
      <c r="A31" s="689">
        <v>116</v>
      </c>
      <c r="B31" s="692" t="s">
        <v>1103</v>
      </c>
      <c r="C31" s="679" t="s">
        <v>1205</v>
      </c>
      <c r="D31" s="679" t="s">
        <v>1205</v>
      </c>
      <c r="E31" s="680" t="s">
        <v>1205</v>
      </c>
      <c r="F31" s="679" t="s">
        <v>1205</v>
      </c>
      <c r="G31" s="679" t="s">
        <v>1205</v>
      </c>
      <c r="H31" s="680" t="s">
        <v>1205</v>
      </c>
      <c r="I31" s="680" t="s">
        <v>1205</v>
      </c>
      <c r="J31" s="679" t="s">
        <v>1205</v>
      </c>
      <c r="K31" s="679" t="s">
        <v>1205</v>
      </c>
      <c r="L31" s="682" t="s">
        <v>1205</v>
      </c>
      <c r="M31" s="681" t="s">
        <v>1205</v>
      </c>
      <c r="N31" s="683" t="s">
        <v>1205</v>
      </c>
      <c r="O31" s="684">
        <v>433.6</v>
      </c>
      <c r="P31" s="682" t="s">
        <v>1205</v>
      </c>
      <c r="Q31" s="681" t="s">
        <v>1205</v>
      </c>
      <c r="R31" s="685" t="s">
        <v>1205</v>
      </c>
      <c r="S31" s="684" t="s">
        <v>1205</v>
      </c>
      <c r="T31" s="682" t="s">
        <v>1205</v>
      </c>
      <c r="U31" s="681" t="s">
        <v>1205</v>
      </c>
      <c r="V31" s="683" t="s">
        <v>1205</v>
      </c>
      <c r="W31" s="684" t="s">
        <v>1205</v>
      </c>
      <c r="X31" s="682" t="s">
        <v>1205</v>
      </c>
      <c r="Y31" s="681" t="s">
        <v>1205</v>
      </c>
      <c r="Z31" s="683">
        <v>15</v>
      </c>
      <c r="AA31" s="686" t="s">
        <v>1205</v>
      </c>
    </row>
    <row r="32" spans="1:27" ht="11.25" customHeight="1">
      <c r="A32" s="689">
        <v>117</v>
      </c>
      <c r="B32" s="678" t="s">
        <v>478</v>
      </c>
      <c r="C32" s="723">
        <v>285</v>
      </c>
      <c r="D32" s="723">
        <v>285</v>
      </c>
      <c r="E32" s="680">
        <f>(D32/C32)*100</f>
        <v>100</v>
      </c>
      <c r="F32" s="723">
        <v>290</v>
      </c>
      <c r="G32" s="723">
        <v>290</v>
      </c>
      <c r="H32" s="680">
        <f>(G32/F32)*100</f>
        <v>100</v>
      </c>
      <c r="I32" s="680">
        <f>(G32/D32)*100</f>
        <v>101.75438596491229</v>
      </c>
      <c r="J32" s="723">
        <v>290</v>
      </c>
      <c r="K32" s="723">
        <v>290</v>
      </c>
      <c r="L32" s="682">
        <f>(K32/J32)*100</f>
        <v>100</v>
      </c>
      <c r="M32" s="681">
        <f t="shared" si="11"/>
        <v>100</v>
      </c>
      <c r="N32" s="683">
        <v>420</v>
      </c>
      <c r="O32" s="684">
        <v>420</v>
      </c>
      <c r="P32" s="682">
        <f>(O32/N32)*100</f>
        <v>100</v>
      </c>
      <c r="Q32" s="681">
        <f t="shared" si="15"/>
        <v>144.82758620689654</v>
      </c>
      <c r="R32" s="685">
        <v>430</v>
      </c>
      <c r="S32" s="684">
        <v>430</v>
      </c>
      <c r="T32" s="682">
        <f>(S32/R32)*100</f>
        <v>100</v>
      </c>
      <c r="U32" s="681">
        <f>(S32/O32)*100</f>
        <v>102.38095238095238</v>
      </c>
      <c r="V32" s="683">
        <v>480</v>
      </c>
      <c r="W32" s="684">
        <v>480</v>
      </c>
      <c r="X32" s="682">
        <f>(W32/V32)*100</f>
        <v>100</v>
      </c>
      <c r="Y32" s="681">
        <f>(W32/S32)*100</f>
        <v>111.62790697674419</v>
      </c>
      <c r="Z32" s="683">
        <v>600</v>
      </c>
      <c r="AA32" s="686">
        <f t="shared" si="1"/>
        <v>125</v>
      </c>
    </row>
    <row r="33" spans="1:27" ht="11.25" customHeight="1">
      <c r="A33" s="689">
        <v>119</v>
      </c>
      <c r="B33" s="678" t="s">
        <v>346</v>
      </c>
      <c r="C33" s="679" t="s">
        <v>1205</v>
      </c>
      <c r="D33" s="679" t="s">
        <v>1205</v>
      </c>
      <c r="E33" s="680" t="s">
        <v>1205</v>
      </c>
      <c r="F33" s="679">
        <v>10</v>
      </c>
      <c r="G33" s="679">
        <v>1009.2</v>
      </c>
      <c r="H33" s="680" t="s">
        <v>1205</v>
      </c>
      <c r="I33" s="680" t="s">
        <v>1205</v>
      </c>
      <c r="J33" s="679">
        <v>1505</v>
      </c>
      <c r="K33" s="679">
        <v>1145.7</v>
      </c>
      <c r="L33" s="682">
        <f>(K33/J33)*100</f>
        <v>76.12624584717608</v>
      </c>
      <c r="M33" s="681">
        <f t="shared" si="11"/>
        <v>113.525564803805</v>
      </c>
      <c r="N33" s="683">
        <v>5</v>
      </c>
      <c r="O33" s="684">
        <v>68.2</v>
      </c>
      <c r="P33" s="682" t="s">
        <v>1205</v>
      </c>
      <c r="Q33" s="681">
        <f t="shared" si="15"/>
        <v>5.952692676966047</v>
      </c>
      <c r="R33" s="685">
        <v>5</v>
      </c>
      <c r="S33" s="684">
        <v>171.6</v>
      </c>
      <c r="T33" s="682" t="s">
        <v>1205</v>
      </c>
      <c r="U33" s="681">
        <f>(S33/O33)*100</f>
        <v>251.61290322580646</v>
      </c>
      <c r="V33" s="683">
        <v>652</v>
      </c>
      <c r="W33" s="684">
        <v>652</v>
      </c>
      <c r="X33" s="682">
        <f>(W33/V33)*100</f>
        <v>100</v>
      </c>
      <c r="Y33" s="681">
        <f>(W33/S33)*100</f>
        <v>379.95337995337997</v>
      </c>
      <c r="Z33" s="683">
        <v>255</v>
      </c>
      <c r="AA33" s="686">
        <f t="shared" si="1"/>
        <v>39.11042944785276</v>
      </c>
    </row>
    <row r="34" spans="1:27" ht="11.25" customHeight="1">
      <c r="A34" s="689">
        <v>120</v>
      </c>
      <c r="B34" s="678" t="s">
        <v>347</v>
      </c>
      <c r="C34" s="679" t="s">
        <v>1205</v>
      </c>
      <c r="D34" s="679" t="s">
        <v>1205</v>
      </c>
      <c r="E34" s="680" t="s">
        <v>1205</v>
      </c>
      <c r="F34" s="679" t="s">
        <v>1205</v>
      </c>
      <c r="G34" s="679" t="s">
        <v>1205</v>
      </c>
      <c r="H34" s="680" t="s">
        <v>1205</v>
      </c>
      <c r="I34" s="680" t="s">
        <v>1205</v>
      </c>
      <c r="J34" s="679" t="s">
        <v>1205</v>
      </c>
      <c r="K34" s="679" t="s">
        <v>1205</v>
      </c>
      <c r="L34" s="682" t="s">
        <v>1205</v>
      </c>
      <c r="M34" s="681" t="s">
        <v>1205</v>
      </c>
      <c r="N34" s="683" t="s">
        <v>1205</v>
      </c>
      <c r="O34" s="684">
        <v>686</v>
      </c>
      <c r="P34" s="682" t="s">
        <v>1205</v>
      </c>
      <c r="Q34" s="681" t="s">
        <v>1205</v>
      </c>
      <c r="R34" s="685" t="s">
        <v>1205</v>
      </c>
      <c r="S34" s="684">
        <v>547</v>
      </c>
      <c r="T34" s="682" t="s">
        <v>1205</v>
      </c>
      <c r="U34" s="681">
        <f>(S34/O34)*100</f>
        <v>79.73760932944607</v>
      </c>
      <c r="V34" s="683" t="s">
        <v>1205</v>
      </c>
      <c r="W34" s="684" t="s">
        <v>1205</v>
      </c>
      <c r="X34" s="682" t="s">
        <v>1205</v>
      </c>
      <c r="Y34" s="681" t="s">
        <v>1205</v>
      </c>
      <c r="Z34" s="683" t="s">
        <v>1205</v>
      </c>
      <c r="AA34" s="686" t="s">
        <v>1205</v>
      </c>
    </row>
    <row r="35" spans="1:27" ht="11.25" customHeight="1">
      <c r="A35" s="689">
        <v>121</v>
      </c>
      <c r="B35" s="678" t="s">
        <v>695</v>
      </c>
      <c r="C35" s="679" t="s">
        <v>1205</v>
      </c>
      <c r="D35" s="679" t="s">
        <v>1205</v>
      </c>
      <c r="E35" s="680" t="s">
        <v>1205</v>
      </c>
      <c r="F35" s="679" t="s">
        <v>1205</v>
      </c>
      <c r="G35" s="679" t="s">
        <v>1205</v>
      </c>
      <c r="H35" s="680" t="s">
        <v>1205</v>
      </c>
      <c r="I35" s="680" t="s">
        <v>1205</v>
      </c>
      <c r="J35" s="679" t="s">
        <v>1205</v>
      </c>
      <c r="K35" s="679" t="s">
        <v>1205</v>
      </c>
      <c r="L35" s="682" t="s">
        <v>1205</v>
      </c>
      <c r="M35" s="681" t="s">
        <v>1205</v>
      </c>
      <c r="N35" s="683" t="s">
        <v>1205</v>
      </c>
      <c r="O35" s="684">
        <v>20</v>
      </c>
      <c r="P35" s="682" t="s">
        <v>1205</v>
      </c>
      <c r="Q35" s="681" t="s">
        <v>1205</v>
      </c>
      <c r="R35" s="685">
        <v>50</v>
      </c>
      <c r="S35" s="684">
        <v>50</v>
      </c>
      <c r="T35" s="682">
        <f>(S35/R35)*100</f>
        <v>100</v>
      </c>
      <c r="U35" s="681">
        <f>(S35/O35)*100</f>
        <v>250</v>
      </c>
      <c r="V35" s="683">
        <v>50</v>
      </c>
      <c r="W35" s="684">
        <v>50</v>
      </c>
      <c r="X35" s="682">
        <f>(W35/V35)*100</f>
        <v>100</v>
      </c>
      <c r="Y35" s="681">
        <f>(W35/S35)*100</f>
        <v>100</v>
      </c>
      <c r="Z35" s="683">
        <v>60</v>
      </c>
      <c r="AA35" s="686">
        <f t="shared" si="1"/>
        <v>120</v>
      </c>
    </row>
    <row r="36" spans="1:27" ht="11.25" customHeight="1">
      <c r="A36" s="689">
        <v>122</v>
      </c>
      <c r="B36" s="678" t="s">
        <v>1271</v>
      </c>
      <c r="C36" s="679" t="s">
        <v>1205</v>
      </c>
      <c r="D36" s="679" t="s">
        <v>1205</v>
      </c>
      <c r="E36" s="680" t="s">
        <v>1205</v>
      </c>
      <c r="F36" s="679" t="s">
        <v>1205</v>
      </c>
      <c r="G36" s="679" t="s">
        <v>1205</v>
      </c>
      <c r="H36" s="680" t="s">
        <v>1205</v>
      </c>
      <c r="I36" s="680" t="s">
        <v>1205</v>
      </c>
      <c r="J36" s="679" t="s">
        <v>1205</v>
      </c>
      <c r="K36" s="679">
        <v>359.3</v>
      </c>
      <c r="L36" s="682" t="s">
        <v>1205</v>
      </c>
      <c r="M36" s="681" t="s">
        <v>1205</v>
      </c>
      <c r="N36" s="683">
        <v>1500</v>
      </c>
      <c r="O36" s="684">
        <v>1500</v>
      </c>
      <c r="P36" s="682">
        <f>(O36/N36)*100</f>
        <v>100</v>
      </c>
      <c r="Q36" s="681">
        <f t="shared" si="15"/>
        <v>417.47843028110213</v>
      </c>
      <c r="R36" s="685">
        <v>1180</v>
      </c>
      <c r="S36" s="684">
        <v>1180</v>
      </c>
      <c r="T36" s="682">
        <f>(S36/R36)*100</f>
        <v>100</v>
      </c>
      <c r="U36" s="681">
        <f>(S36/O36)*100</f>
        <v>78.66666666666666</v>
      </c>
      <c r="V36" s="683">
        <v>1414</v>
      </c>
      <c r="W36" s="684">
        <v>1414</v>
      </c>
      <c r="X36" s="682">
        <f>(W36/V36)*100</f>
        <v>100</v>
      </c>
      <c r="Y36" s="681">
        <f>(W36/S36)*100</f>
        <v>119.83050847457628</v>
      </c>
      <c r="Z36" s="683">
        <v>1464</v>
      </c>
      <c r="AA36" s="686">
        <f t="shared" si="1"/>
        <v>103.53606789250354</v>
      </c>
    </row>
    <row r="37" spans="1:27" ht="11.25" customHeight="1">
      <c r="A37" s="724" t="s">
        <v>1272</v>
      </c>
      <c r="B37" s="678" t="s">
        <v>1273</v>
      </c>
      <c r="C37" s="679">
        <v>17638</v>
      </c>
      <c r="D37" s="679">
        <v>17638</v>
      </c>
      <c r="E37" s="680">
        <f aca="true" t="shared" si="16" ref="E37:E44">(D37/C37)*100</f>
        <v>100</v>
      </c>
      <c r="F37" s="679" t="s">
        <v>1205</v>
      </c>
      <c r="G37" s="679" t="s">
        <v>1205</v>
      </c>
      <c r="H37" s="680" t="s">
        <v>1205</v>
      </c>
      <c r="I37" s="680" t="s">
        <v>1205</v>
      </c>
      <c r="J37" s="679" t="s">
        <v>1205</v>
      </c>
      <c r="K37" s="679" t="s">
        <v>1205</v>
      </c>
      <c r="L37" s="682" t="s">
        <v>1205</v>
      </c>
      <c r="M37" s="681" t="s">
        <v>1205</v>
      </c>
      <c r="N37" s="683" t="s">
        <v>1205</v>
      </c>
      <c r="O37" s="684" t="s">
        <v>1205</v>
      </c>
      <c r="P37" s="682" t="s">
        <v>1205</v>
      </c>
      <c r="Q37" s="681" t="s">
        <v>1205</v>
      </c>
      <c r="R37" s="685" t="s">
        <v>1205</v>
      </c>
      <c r="S37" s="684" t="s">
        <v>1205</v>
      </c>
      <c r="T37" s="682" t="s">
        <v>1205</v>
      </c>
      <c r="U37" s="681" t="s">
        <v>1205</v>
      </c>
      <c r="V37" s="683" t="s">
        <v>1205</v>
      </c>
      <c r="W37" s="684" t="s">
        <v>1205</v>
      </c>
      <c r="X37" s="682" t="s">
        <v>1205</v>
      </c>
      <c r="Y37" s="681" t="s">
        <v>1205</v>
      </c>
      <c r="Z37" s="683" t="s">
        <v>1205</v>
      </c>
      <c r="AA37" s="686" t="s">
        <v>1205</v>
      </c>
    </row>
    <row r="38" spans="1:27" ht="19.5" customHeight="1">
      <c r="A38" s="689">
        <v>191</v>
      </c>
      <c r="B38" s="725" t="s">
        <v>1274</v>
      </c>
      <c r="C38" s="723">
        <v>10115</v>
      </c>
      <c r="D38" s="723">
        <v>10115</v>
      </c>
      <c r="E38" s="680">
        <f t="shared" si="16"/>
        <v>100</v>
      </c>
      <c r="F38" s="723">
        <v>11400</v>
      </c>
      <c r="G38" s="723">
        <v>11400</v>
      </c>
      <c r="H38" s="680">
        <f>(G38/F38)*100</f>
        <v>100</v>
      </c>
      <c r="I38" s="680">
        <f>(G38/D38)*100</f>
        <v>112.70390509144835</v>
      </c>
      <c r="J38" s="723">
        <v>11400</v>
      </c>
      <c r="K38" s="723">
        <v>11400</v>
      </c>
      <c r="L38" s="682">
        <f>(K38/J38)*100</f>
        <v>100</v>
      </c>
      <c r="M38" s="681">
        <f>(K38/G38)*100</f>
        <v>100</v>
      </c>
      <c r="N38" s="683">
        <v>11900</v>
      </c>
      <c r="O38" s="684">
        <v>19536.2</v>
      </c>
      <c r="P38" s="682">
        <f>(O38/N38)*100</f>
        <v>164.1697478991597</v>
      </c>
      <c r="Q38" s="681">
        <f t="shared" si="15"/>
        <v>171.3701754385965</v>
      </c>
      <c r="R38" s="685">
        <v>28500</v>
      </c>
      <c r="S38" s="684">
        <v>28500</v>
      </c>
      <c r="T38" s="682">
        <f>(S38/R38)*100</f>
        <v>100</v>
      </c>
      <c r="U38" s="681">
        <f>(S38/O38)*100</f>
        <v>145.88302740553434</v>
      </c>
      <c r="V38" s="683">
        <v>29440</v>
      </c>
      <c r="W38" s="684">
        <v>29840</v>
      </c>
      <c r="X38" s="682">
        <f>(W38/V38)*100</f>
        <v>101.3586956521739</v>
      </c>
      <c r="Y38" s="681">
        <f>(W38/S38)*100</f>
        <v>104.70175438596492</v>
      </c>
      <c r="Z38" s="683">
        <v>27540</v>
      </c>
      <c r="AA38" s="686">
        <f t="shared" si="1"/>
        <v>93.5461956521739</v>
      </c>
    </row>
    <row r="39" spans="1:27" ht="11.25" customHeight="1">
      <c r="A39" s="689">
        <v>192</v>
      </c>
      <c r="B39" s="678" t="s">
        <v>1275</v>
      </c>
      <c r="C39" s="723">
        <v>2346</v>
      </c>
      <c r="D39" s="723">
        <v>2346</v>
      </c>
      <c r="E39" s="680">
        <f t="shared" si="16"/>
        <v>100</v>
      </c>
      <c r="F39" s="723">
        <v>2540</v>
      </c>
      <c r="G39" s="723">
        <v>2540</v>
      </c>
      <c r="H39" s="680">
        <f>(G39/F39)*100</f>
        <v>100</v>
      </c>
      <c r="I39" s="680">
        <f>(G39/D39)*100</f>
        <v>108.26939471440751</v>
      </c>
      <c r="J39" s="723">
        <v>2550</v>
      </c>
      <c r="K39" s="723">
        <v>2550</v>
      </c>
      <c r="L39" s="682">
        <f>(K39/J39)*100</f>
        <v>100</v>
      </c>
      <c r="M39" s="681">
        <f>(K39/G39)*100</f>
        <v>100.39370078740157</v>
      </c>
      <c r="N39" s="683">
        <v>2750</v>
      </c>
      <c r="O39" s="684">
        <v>2165</v>
      </c>
      <c r="P39" s="682">
        <f>(O39/N39)*100</f>
        <v>78.72727272727272</v>
      </c>
      <c r="Q39" s="681">
        <f t="shared" si="15"/>
        <v>84.90196078431373</v>
      </c>
      <c r="R39" s="685">
        <v>0</v>
      </c>
      <c r="S39" s="684">
        <v>0</v>
      </c>
      <c r="T39" s="682" t="s">
        <v>1205</v>
      </c>
      <c r="U39" s="681" t="s">
        <v>1205</v>
      </c>
      <c r="V39" s="683" t="s">
        <v>1205</v>
      </c>
      <c r="W39" s="684" t="s">
        <v>1205</v>
      </c>
      <c r="X39" s="682" t="s">
        <v>1205</v>
      </c>
      <c r="Y39" s="681" t="s">
        <v>1205</v>
      </c>
      <c r="Z39" s="683" t="s">
        <v>1205</v>
      </c>
      <c r="AA39" s="686" t="s">
        <v>1205</v>
      </c>
    </row>
    <row r="40" spans="1:27" ht="11.25" customHeight="1">
      <c r="A40" s="689">
        <v>193</v>
      </c>
      <c r="B40" s="678" t="s">
        <v>1276</v>
      </c>
      <c r="C40" s="723">
        <v>4170</v>
      </c>
      <c r="D40" s="723">
        <v>4170</v>
      </c>
      <c r="E40" s="680">
        <f t="shared" si="16"/>
        <v>100</v>
      </c>
      <c r="F40" s="723">
        <v>4140</v>
      </c>
      <c r="G40" s="723">
        <v>4140</v>
      </c>
      <c r="H40" s="680">
        <f>(G40/F40)*100</f>
        <v>100</v>
      </c>
      <c r="I40" s="680">
        <f>(G40/D40)*100</f>
        <v>99.28057553956835</v>
      </c>
      <c r="J40" s="723">
        <v>4050</v>
      </c>
      <c r="K40" s="723">
        <v>5273</v>
      </c>
      <c r="L40" s="682">
        <f>(K40/J40)*100</f>
        <v>130.19753086419755</v>
      </c>
      <c r="M40" s="681">
        <f>(K40/G40)*100</f>
        <v>127.36714975845412</v>
      </c>
      <c r="N40" s="683">
        <v>10150</v>
      </c>
      <c r="O40" s="684">
        <v>3876.8</v>
      </c>
      <c r="P40" s="682">
        <f>(O40/N40)*100</f>
        <v>38.19507389162562</v>
      </c>
      <c r="Q40" s="681">
        <f t="shared" si="15"/>
        <v>73.52171439408308</v>
      </c>
      <c r="R40" s="685">
        <v>0</v>
      </c>
      <c r="S40" s="684">
        <v>0</v>
      </c>
      <c r="T40" s="682" t="s">
        <v>1205</v>
      </c>
      <c r="U40" s="681" t="s">
        <v>1205</v>
      </c>
      <c r="V40" s="683" t="s">
        <v>1205</v>
      </c>
      <c r="W40" s="684" t="s">
        <v>1205</v>
      </c>
      <c r="X40" s="682" t="s">
        <v>1205</v>
      </c>
      <c r="Y40" s="681" t="s">
        <v>1205</v>
      </c>
      <c r="Z40" s="683" t="s">
        <v>1205</v>
      </c>
      <c r="AA40" s="686" t="s">
        <v>1205</v>
      </c>
    </row>
    <row r="41" spans="1:27" ht="11.25" customHeight="1">
      <c r="A41" s="689">
        <v>195</v>
      </c>
      <c r="B41" s="678" t="s">
        <v>388</v>
      </c>
      <c r="C41" s="679">
        <v>870</v>
      </c>
      <c r="D41" s="679">
        <v>870</v>
      </c>
      <c r="E41" s="680">
        <f t="shared" si="16"/>
        <v>100</v>
      </c>
      <c r="F41" s="679">
        <v>750</v>
      </c>
      <c r="G41" s="679">
        <v>750</v>
      </c>
      <c r="H41" s="680">
        <f>(G41/F41)*100</f>
        <v>100</v>
      </c>
      <c r="I41" s="680">
        <f>(G41/D41)*100</f>
        <v>86.20689655172413</v>
      </c>
      <c r="J41" s="679">
        <v>625</v>
      </c>
      <c r="K41" s="679">
        <v>625</v>
      </c>
      <c r="L41" s="682">
        <f>(K41/J41)*100</f>
        <v>100</v>
      </c>
      <c r="M41" s="681">
        <f>(K41/G41)*100</f>
        <v>83.33333333333334</v>
      </c>
      <c r="N41" s="683">
        <v>330</v>
      </c>
      <c r="O41" s="684">
        <v>330</v>
      </c>
      <c r="P41" s="682">
        <f>(O41/N41)*100</f>
        <v>100</v>
      </c>
      <c r="Q41" s="681">
        <f t="shared" si="15"/>
        <v>52.800000000000004</v>
      </c>
      <c r="R41" s="685">
        <v>600</v>
      </c>
      <c r="S41" s="684">
        <v>600</v>
      </c>
      <c r="T41" s="682">
        <f>(S41/R41)*100</f>
        <v>100</v>
      </c>
      <c r="U41" s="681">
        <f>(S41/O41)*100</f>
        <v>181.8181818181818</v>
      </c>
      <c r="V41" s="683">
        <v>800</v>
      </c>
      <c r="W41" s="684">
        <v>800</v>
      </c>
      <c r="X41" s="682">
        <f>(W41/V41)*100</f>
        <v>100</v>
      </c>
      <c r="Y41" s="681">
        <f>(W41/S41)*100</f>
        <v>133.33333333333331</v>
      </c>
      <c r="Z41" s="683">
        <v>930</v>
      </c>
      <c r="AA41" s="686">
        <f t="shared" si="1"/>
        <v>116.25000000000001</v>
      </c>
    </row>
    <row r="42" spans="1:27" ht="11.25" customHeight="1">
      <c r="A42" s="689">
        <v>315</v>
      </c>
      <c r="B42" s="678" t="s">
        <v>1277</v>
      </c>
      <c r="C42" s="679">
        <v>150</v>
      </c>
      <c r="D42" s="679">
        <v>150</v>
      </c>
      <c r="E42" s="680">
        <f t="shared" si="16"/>
        <v>100</v>
      </c>
      <c r="F42" s="679" t="s">
        <v>1205</v>
      </c>
      <c r="G42" s="679" t="s">
        <v>1205</v>
      </c>
      <c r="H42" s="680" t="s">
        <v>1205</v>
      </c>
      <c r="I42" s="680" t="s">
        <v>1205</v>
      </c>
      <c r="J42" s="680" t="s">
        <v>1205</v>
      </c>
      <c r="K42" s="680" t="s">
        <v>1205</v>
      </c>
      <c r="L42" s="682" t="s">
        <v>1205</v>
      </c>
      <c r="M42" s="681" t="s">
        <v>1205</v>
      </c>
      <c r="N42" s="683" t="s">
        <v>1205</v>
      </c>
      <c r="O42" s="684" t="s">
        <v>1205</v>
      </c>
      <c r="P42" s="682" t="s">
        <v>1205</v>
      </c>
      <c r="Q42" s="681" t="s">
        <v>1205</v>
      </c>
      <c r="R42" s="685" t="s">
        <v>1205</v>
      </c>
      <c r="S42" s="684" t="s">
        <v>1205</v>
      </c>
      <c r="T42" s="682" t="s">
        <v>1205</v>
      </c>
      <c r="U42" s="681" t="s">
        <v>1205</v>
      </c>
      <c r="V42" s="683" t="s">
        <v>1205</v>
      </c>
      <c r="W42" s="684" t="s">
        <v>1205</v>
      </c>
      <c r="X42" s="682" t="s">
        <v>1205</v>
      </c>
      <c r="Y42" s="681" t="s">
        <v>1205</v>
      </c>
      <c r="Z42" s="683" t="s">
        <v>1205</v>
      </c>
      <c r="AA42" s="686" t="s">
        <v>1205</v>
      </c>
    </row>
    <row r="43" spans="1:27" ht="19.5" customHeight="1" thickBot="1">
      <c r="A43" s="1052" t="s">
        <v>1278</v>
      </c>
      <c r="B43" s="1053" t="s">
        <v>1279</v>
      </c>
      <c r="C43" s="803">
        <v>15514</v>
      </c>
      <c r="D43" s="803">
        <v>15514</v>
      </c>
      <c r="E43" s="701">
        <f t="shared" si="16"/>
        <v>100</v>
      </c>
      <c r="F43" s="803" t="s">
        <v>1205</v>
      </c>
      <c r="G43" s="803" t="s">
        <v>1205</v>
      </c>
      <c r="H43" s="701" t="s">
        <v>1205</v>
      </c>
      <c r="I43" s="701" t="s">
        <v>1205</v>
      </c>
      <c r="J43" s="701" t="s">
        <v>1205</v>
      </c>
      <c r="K43" s="701" t="s">
        <v>1205</v>
      </c>
      <c r="L43" s="700" t="s">
        <v>1205</v>
      </c>
      <c r="M43" s="698" t="s">
        <v>1205</v>
      </c>
      <c r="N43" s="726" t="s">
        <v>1205</v>
      </c>
      <c r="O43" s="727" t="s">
        <v>1205</v>
      </c>
      <c r="P43" s="700" t="s">
        <v>1205</v>
      </c>
      <c r="Q43" s="698" t="s">
        <v>1205</v>
      </c>
      <c r="R43" s="728" t="s">
        <v>1205</v>
      </c>
      <c r="S43" s="727" t="s">
        <v>1205</v>
      </c>
      <c r="T43" s="700" t="s">
        <v>1205</v>
      </c>
      <c r="U43" s="698" t="s">
        <v>1205</v>
      </c>
      <c r="V43" s="726" t="s">
        <v>1205</v>
      </c>
      <c r="W43" s="727" t="s">
        <v>1205</v>
      </c>
      <c r="X43" s="700" t="s">
        <v>1205</v>
      </c>
      <c r="Y43" s="698" t="s">
        <v>1205</v>
      </c>
      <c r="Z43" s="726" t="s">
        <v>1205</v>
      </c>
      <c r="AA43" s="702" t="s">
        <v>1205</v>
      </c>
    </row>
    <row r="44" spans="1:30" s="712" customFormat="1" ht="12" customHeight="1" thickBot="1">
      <c r="A44" s="703" t="s">
        <v>480</v>
      </c>
      <c r="B44" s="704"/>
      <c r="C44" s="707">
        <f>SUM(C15:C43)</f>
        <v>158887</v>
      </c>
      <c r="D44" s="707">
        <f>SUM(D15:D43)</f>
        <v>186711.69999999998</v>
      </c>
      <c r="E44" s="706">
        <f t="shared" si="16"/>
        <v>117.51225713872122</v>
      </c>
      <c r="F44" s="707">
        <f>SUM(F15:F43)</f>
        <v>118195</v>
      </c>
      <c r="G44" s="707">
        <f>SUM(G15:G43)</f>
        <v>130512.59999999999</v>
      </c>
      <c r="H44" s="706">
        <f>(G44/F44)*100</f>
        <v>110.42142222598248</v>
      </c>
      <c r="I44" s="706">
        <f>(G44/D44)*100</f>
        <v>69.90060076577954</v>
      </c>
      <c r="J44" s="707">
        <f>SUM(J15:J43)</f>
        <v>128760</v>
      </c>
      <c r="K44" s="707">
        <f>SUM(K15:K43)</f>
        <v>249636.7</v>
      </c>
      <c r="L44" s="708">
        <f>(K44/J44)*100</f>
        <v>193.87752407579995</v>
      </c>
      <c r="M44" s="709">
        <f>(K44/G44)*100</f>
        <v>191.2740225847926</v>
      </c>
      <c r="N44" s="707">
        <f>SUM(N15:N43)</f>
        <v>179068</v>
      </c>
      <c r="O44" s="707">
        <f>SUM(O15:O43)</f>
        <v>251240.2</v>
      </c>
      <c r="P44" s="708">
        <f>(O44/N44)*100</f>
        <v>140.30435365336075</v>
      </c>
      <c r="Q44" s="709">
        <f t="shared" si="15"/>
        <v>100.64233343895349</v>
      </c>
      <c r="R44" s="706">
        <f>SUM(R15:R43)</f>
        <v>194278</v>
      </c>
      <c r="S44" s="706">
        <f>SUM(S15:S43)</f>
        <v>254045.7</v>
      </c>
      <c r="T44" s="708">
        <f>(S44/R44)*100</f>
        <v>130.76400827679925</v>
      </c>
      <c r="U44" s="709">
        <f>(S44/O44)*100</f>
        <v>101.11666047073678</v>
      </c>
      <c r="V44" s="707">
        <f>SUM(V15:V43)</f>
        <v>243683</v>
      </c>
      <c r="W44" s="707">
        <f>SUM(W15:W43)</f>
        <v>264228.8</v>
      </c>
      <c r="X44" s="708">
        <f>(W44/V44)*100</f>
        <v>108.43136369791901</v>
      </c>
      <c r="Y44" s="709">
        <f>(W44/S44)*100</f>
        <v>104.00837329661552</v>
      </c>
      <c r="Z44" s="707">
        <f>SUM(Z15:Z43)</f>
        <v>273867</v>
      </c>
      <c r="AA44" s="732">
        <f t="shared" si="1"/>
        <v>112.38658420981358</v>
      </c>
      <c r="AB44" s="711"/>
      <c r="AC44" s="711"/>
      <c r="AD44" s="711"/>
    </row>
    <row r="45" spans="1:27" ht="11.25" customHeight="1">
      <c r="A45" s="713">
        <v>100</v>
      </c>
      <c r="B45" s="714" t="s">
        <v>339</v>
      </c>
      <c r="C45" s="733" t="s">
        <v>1205</v>
      </c>
      <c r="D45" s="733">
        <v>60.4</v>
      </c>
      <c r="E45" s="716" t="s">
        <v>1205</v>
      </c>
      <c r="F45" s="733" t="s">
        <v>1205</v>
      </c>
      <c r="G45" s="733" t="s">
        <v>1205</v>
      </c>
      <c r="H45" s="716" t="s">
        <v>1205</v>
      </c>
      <c r="I45" s="716" t="s">
        <v>1205</v>
      </c>
      <c r="J45" s="716" t="s">
        <v>1205</v>
      </c>
      <c r="K45" s="716" t="s">
        <v>1205</v>
      </c>
      <c r="L45" s="717" t="s">
        <v>1205</v>
      </c>
      <c r="M45" s="718" t="s">
        <v>1205</v>
      </c>
      <c r="N45" s="719" t="s">
        <v>1205</v>
      </c>
      <c r="O45" s="720" t="s">
        <v>1205</v>
      </c>
      <c r="P45" s="717" t="s">
        <v>1205</v>
      </c>
      <c r="Q45" s="718" t="s">
        <v>1205</v>
      </c>
      <c r="R45" s="721">
        <v>200</v>
      </c>
      <c r="S45" s="720">
        <v>200</v>
      </c>
      <c r="T45" s="682">
        <f>(S45/R45)*100</f>
        <v>100</v>
      </c>
      <c r="U45" s="718" t="s">
        <v>1205</v>
      </c>
      <c r="V45" s="719">
        <v>270</v>
      </c>
      <c r="W45" s="720">
        <v>270</v>
      </c>
      <c r="X45" s="682">
        <f>(W45/V45)*100</f>
        <v>100</v>
      </c>
      <c r="Y45" s="681">
        <f>(W45/S45)*100</f>
        <v>135</v>
      </c>
      <c r="Z45" s="719" t="s">
        <v>1205</v>
      </c>
      <c r="AA45" s="686" t="s">
        <v>1205</v>
      </c>
    </row>
    <row r="46" spans="1:27" ht="11.25" customHeight="1">
      <c r="A46" s="689">
        <v>101</v>
      </c>
      <c r="B46" s="678" t="s">
        <v>1269</v>
      </c>
      <c r="C46" s="680" t="s">
        <v>1205</v>
      </c>
      <c r="D46" s="680" t="s">
        <v>1205</v>
      </c>
      <c r="E46" s="680" t="s">
        <v>1205</v>
      </c>
      <c r="F46" s="733" t="s">
        <v>1205</v>
      </c>
      <c r="G46" s="733" t="s">
        <v>1205</v>
      </c>
      <c r="H46" s="680" t="s">
        <v>1205</v>
      </c>
      <c r="I46" s="680" t="s">
        <v>1205</v>
      </c>
      <c r="J46" s="680" t="s">
        <v>1205</v>
      </c>
      <c r="K46" s="680" t="s">
        <v>1205</v>
      </c>
      <c r="L46" s="682" t="s">
        <v>1205</v>
      </c>
      <c r="M46" s="681" t="s">
        <v>1205</v>
      </c>
      <c r="N46" s="683" t="s">
        <v>1205</v>
      </c>
      <c r="O46" s="684" t="s">
        <v>1205</v>
      </c>
      <c r="P46" s="682" t="s">
        <v>1205</v>
      </c>
      <c r="Q46" s="681" t="s">
        <v>1205</v>
      </c>
      <c r="R46" s="685" t="s">
        <v>1205</v>
      </c>
      <c r="S46" s="684" t="s">
        <v>1205</v>
      </c>
      <c r="T46" s="682" t="s">
        <v>1205</v>
      </c>
      <c r="U46" s="681" t="s">
        <v>1205</v>
      </c>
      <c r="V46" s="683" t="s">
        <v>1205</v>
      </c>
      <c r="W46" s="684" t="s">
        <v>1205</v>
      </c>
      <c r="X46" s="682" t="s">
        <v>1205</v>
      </c>
      <c r="Y46" s="681" t="s">
        <v>1205</v>
      </c>
      <c r="Z46" s="683" t="s">
        <v>1205</v>
      </c>
      <c r="AA46" s="686" t="s">
        <v>1205</v>
      </c>
    </row>
    <row r="47" spans="1:27" ht="11.25" customHeight="1">
      <c r="A47" s="735">
        <v>102</v>
      </c>
      <c r="B47" s="678" t="s">
        <v>387</v>
      </c>
      <c r="C47" s="680">
        <v>70092</v>
      </c>
      <c r="D47" s="680">
        <v>70092</v>
      </c>
      <c r="E47" s="680">
        <f>(D47/C47)*100</f>
        <v>100</v>
      </c>
      <c r="F47" s="733">
        <v>24000</v>
      </c>
      <c r="G47" s="733">
        <v>24000</v>
      </c>
      <c r="H47" s="680">
        <f>(G47/F47)*100</f>
        <v>100</v>
      </c>
      <c r="I47" s="680">
        <f>(G47/D47)*100</f>
        <v>34.2407122068139</v>
      </c>
      <c r="J47" s="680" t="s">
        <v>1205</v>
      </c>
      <c r="K47" s="680">
        <v>9456</v>
      </c>
      <c r="L47" s="682" t="s">
        <v>1205</v>
      </c>
      <c r="M47" s="681" t="s">
        <v>1205</v>
      </c>
      <c r="N47" s="683" t="s">
        <v>1205</v>
      </c>
      <c r="O47" s="684">
        <v>740</v>
      </c>
      <c r="P47" s="682" t="s">
        <v>1205</v>
      </c>
      <c r="Q47" s="681" t="s">
        <v>1205</v>
      </c>
      <c r="R47" s="685">
        <v>60</v>
      </c>
      <c r="S47" s="684">
        <v>60</v>
      </c>
      <c r="T47" s="682">
        <f>(S47/R47)*100</f>
        <v>100</v>
      </c>
      <c r="U47" s="681">
        <f>(S47/O47)*100</f>
        <v>8.108108108108109</v>
      </c>
      <c r="V47" s="683" t="s">
        <v>1205</v>
      </c>
      <c r="W47" s="684" t="s">
        <v>1205</v>
      </c>
      <c r="X47" s="682" t="s">
        <v>1205</v>
      </c>
      <c r="Y47" s="681" t="s">
        <v>1205</v>
      </c>
      <c r="Z47" s="683" t="s">
        <v>1205</v>
      </c>
      <c r="AA47" s="686" t="s">
        <v>1205</v>
      </c>
    </row>
    <row r="48" spans="1:30" s="669" customFormat="1" ht="11.25" customHeight="1">
      <c r="A48" s="689">
        <v>105</v>
      </c>
      <c r="B48" s="678" t="s">
        <v>340</v>
      </c>
      <c r="C48" s="723" t="s">
        <v>1205</v>
      </c>
      <c r="D48" s="723" t="s">
        <v>1205</v>
      </c>
      <c r="E48" s="680" t="s">
        <v>1205</v>
      </c>
      <c r="F48" s="733" t="s">
        <v>1205</v>
      </c>
      <c r="G48" s="733" t="s">
        <v>1205</v>
      </c>
      <c r="H48" s="680" t="s">
        <v>1205</v>
      </c>
      <c r="I48" s="680" t="s">
        <v>1205</v>
      </c>
      <c r="J48" s="723" t="s">
        <v>1205</v>
      </c>
      <c r="K48" s="723" t="s">
        <v>1205</v>
      </c>
      <c r="L48" s="682" t="s">
        <v>1205</v>
      </c>
      <c r="M48" s="681" t="s">
        <v>1205</v>
      </c>
      <c r="N48" s="683" t="s">
        <v>1205</v>
      </c>
      <c r="O48" s="684" t="s">
        <v>1205</v>
      </c>
      <c r="P48" s="682" t="s">
        <v>1205</v>
      </c>
      <c r="Q48" s="681" t="s">
        <v>1205</v>
      </c>
      <c r="R48" s="685" t="s">
        <v>1205</v>
      </c>
      <c r="S48" s="684" t="s">
        <v>1205</v>
      </c>
      <c r="T48" s="682" t="s">
        <v>1205</v>
      </c>
      <c r="U48" s="681" t="s">
        <v>1205</v>
      </c>
      <c r="V48" s="683" t="s">
        <v>1205</v>
      </c>
      <c r="W48" s="684" t="s">
        <v>1205</v>
      </c>
      <c r="X48" s="682" t="s">
        <v>1205</v>
      </c>
      <c r="Y48" s="681" t="s">
        <v>1205</v>
      </c>
      <c r="Z48" s="683" t="s">
        <v>1205</v>
      </c>
      <c r="AA48" s="686" t="s">
        <v>1205</v>
      </c>
      <c r="AB48" s="736"/>
      <c r="AC48" s="668"/>
      <c r="AD48" s="668"/>
    </row>
    <row r="49" spans="1:27" ht="11.25" customHeight="1">
      <c r="A49" s="689">
        <v>108</v>
      </c>
      <c r="B49" s="678" t="s">
        <v>342</v>
      </c>
      <c r="C49" s="723" t="s">
        <v>1205</v>
      </c>
      <c r="D49" s="723" t="s">
        <v>1205</v>
      </c>
      <c r="E49" s="680" t="s">
        <v>1205</v>
      </c>
      <c r="F49" s="679" t="s">
        <v>1205</v>
      </c>
      <c r="G49" s="679" t="s">
        <v>1205</v>
      </c>
      <c r="H49" s="680" t="s">
        <v>1205</v>
      </c>
      <c r="I49" s="680" t="s">
        <v>1205</v>
      </c>
      <c r="J49" s="723">
        <v>5</v>
      </c>
      <c r="K49" s="723">
        <v>128</v>
      </c>
      <c r="L49" s="682" t="s">
        <v>1205</v>
      </c>
      <c r="M49" s="681" t="s">
        <v>1205</v>
      </c>
      <c r="N49" s="683" t="s">
        <v>1205</v>
      </c>
      <c r="O49" s="684">
        <v>40</v>
      </c>
      <c r="P49" s="682" t="s">
        <v>1205</v>
      </c>
      <c r="Q49" s="681">
        <f t="shared" si="15"/>
        <v>31.25</v>
      </c>
      <c r="R49" s="685">
        <v>5</v>
      </c>
      <c r="S49" s="684">
        <v>113</v>
      </c>
      <c r="T49" s="682" t="s">
        <v>1205</v>
      </c>
      <c r="U49" s="681">
        <f>(S49/O49)*100</f>
        <v>282.5</v>
      </c>
      <c r="V49" s="683">
        <v>50</v>
      </c>
      <c r="W49" s="684">
        <v>50</v>
      </c>
      <c r="X49" s="682">
        <f>(W49/V49)*100</f>
        <v>100</v>
      </c>
      <c r="Y49" s="681">
        <f>(W49/S49)*100</f>
        <v>44.24778761061947</v>
      </c>
      <c r="Z49" s="683">
        <v>35</v>
      </c>
      <c r="AA49" s="686">
        <f t="shared" si="1"/>
        <v>70</v>
      </c>
    </row>
    <row r="50" spans="1:51" ht="11.25" customHeight="1">
      <c r="A50" s="689">
        <v>112</v>
      </c>
      <c r="B50" s="678" t="s">
        <v>343</v>
      </c>
      <c r="C50" s="723" t="s">
        <v>1205</v>
      </c>
      <c r="D50" s="723" t="s">
        <v>1205</v>
      </c>
      <c r="E50" s="680" t="s">
        <v>1205</v>
      </c>
      <c r="F50" s="679" t="s">
        <v>1205</v>
      </c>
      <c r="G50" s="679" t="s">
        <v>1205</v>
      </c>
      <c r="H50" s="680" t="s">
        <v>1205</v>
      </c>
      <c r="I50" s="680" t="s">
        <v>1205</v>
      </c>
      <c r="J50" s="723" t="s">
        <v>1205</v>
      </c>
      <c r="K50" s="723" t="s">
        <v>1205</v>
      </c>
      <c r="L50" s="682" t="s">
        <v>1205</v>
      </c>
      <c r="M50" s="681" t="s">
        <v>1205</v>
      </c>
      <c r="N50" s="683" t="s">
        <v>1205</v>
      </c>
      <c r="O50" s="684">
        <v>12300</v>
      </c>
      <c r="P50" s="682" t="s">
        <v>1205</v>
      </c>
      <c r="Q50" s="681" t="s">
        <v>1205</v>
      </c>
      <c r="R50" s="685">
        <v>16000</v>
      </c>
      <c r="S50" s="684">
        <v>16000</v>
      </c>
      <c r="T50" s="682">
        <f>(S50/R50)*100</f>
        <v>100</v>
      </c>
      <c r="U50" s="681">
        <f>(S50/O50)*100</f>
        <v>130.0813008130081</v>
      </c>
      <c r="V50" s="683">
        <v>5000</v>
      </c>
      <c r="W50" s="684">
        <v>11100</v>
      </c>
      <c r="X50" s="682">
        <f>(W50/V50)*100</f>
        <v>222.00000000000003</v>
      </c>
      <c r="Y50" s="681">
        <f>(W50/S50)*100</f>
        <v>69.375</v>
      </c>
      <c r="Z50" s="683" t="s">
        <v>1205</v>
      </c>
      <c r="AA50" s="686" t="s">
        <v>1205</v>
      </c>
      <c r="AB50" s="737"/>
      <c r="AC50" s="737"/>
      <c r="AD50" s="737"/>
      <c r="AE50" s="738"/>
      <c r="AF50" s="738"/>
      <c r="AG50" s="738"/>
      <c r="AH50" s="738"/>
      <c r="AI50" s="738"/>
      <c r="AJ50" s="738"/>
      <c r="AK50" s="738"/>
      <c r="AL50" s="738"/>
      <c r="AM50" s="738"/>
      <c r="AN50" s="738"/>
      <c r="AO50" s="738"/>
      <c r="AP50" s="738"/>
      <c r="AQ50" s="738"/>
      <c r="AR50" s="738"/>
      <c r="AS50" s="738"/>
      <c r="AT50" s="738"/>
      <c r="AU50" s="738"/>
      <c r="AV50" s="738"/>
      <c r="AW50" s="738"/>
      <c r="AX50" s="738"/>
      <c r="AY50" s="738"/>
    </row>
    <row r="51" spans="1:27" ht="11.25" customHeight="1">
      <c r="A51" s="689">
        <v>114</v>
      </c>
      <c r="B51" s="678" t="s">
        <v>344</v>
      </c>
      <c r="C51" s="723">
        <v>263000</v>
      </c>
      <c r="D51" s="723">
        <v>203000</v>
      </c>
      <c r="E51" s="680">
        <f>(D51/C51)*100</f>
        <v>77.18631178707224</v>
      </c>
      <c r="F51" s="723">
        <v>74000</v>
      </c>
      <c r="G51" s="723">
        <v>74000</v>
      </c>
      <c r="H51" s="680">
        <f>(G51/F51)*100</f>
        <v>100</v>
      </c>
      <c r="I51" s="680">
        <f>(G51/D51)*100</f>
        <v>36.45320197044335</v>
      </c>
      <c r="J51" s="723">
        <v>48000</v>
      </c>
      <c r="K51" s="723">
        <v>57745</v>
      </c>
      <c r="L51" s="682">
        <f>(K51/J51)*100</f>
        <v>120.30208333333334</v>
      </c>
      <c r="M51" s="681">
        <f>(K51/G51)*100</f>
        <v>78.03378378378379</v>
      </c>
      <c r="N51" s="683">
        <v>35000</v>
      </c>
      <c r="O51" s="684">
        <v>38123</v>
      </c>
      <c r="P51" s="682">
        <f>(O51/N51)*100</f>
        <v>108.92285714285714</v>
      </c>
      <c r="Q51" s="681">
        <f t="shared" si="15"/>
        <v>66.01956879383496</v>
      </c>
      <c r="R51" s="685">
        <v>56900</v>
      </c>
      <c r="S51" s="684">
        <v>64167.5</v>
      </c>
      <c r="T51" s="682">
        <f>(S51/R51)*100</f>
        <v>112.77240773286468</v>
      </c>
      <c r="U51" s="681">
        <f>(S51/O51)*100</f>
        <v>168.3170264669622</v>
      </c>
      <c r="V51" s="683">
        <v>52000</v>
      </c>
      <c r="W51" s="684">
        <v>52000</v>
      </c>
      <c r="X51" s="682">
        <f>(W51/V51)*100</f>
        <v>100</v>
      </c>
      <c r="Y51" s="681">
        <f>(W51/S51)*100</f>
        <v>81.03790859858962</v>
      </c>
      <c r="Z51" s="683">
        <v>51000</v>
      </c>
      <c r="AA51" s="686">
        <f t="shared" si="1"/>
        <v>98.07692307692307</v>
      </c>
    </row>
    <row r="52" spans="1:27" ht="11.25" customHeight="1">
      <c r="A52" s="689">
        <v>115</v>
      </c>
      <c r="B52" s="678" t="s">
        <v>345</v>
      </c>
      <c r="C52" s="723" t="s">
        <v>1205</v>
      </c>
      <c r="D52" s="723" t="s">
        <v>1205</v>
      </c>
      <c r="E52" s="680" t="s">
        <v>1205</v>
      </c>
      <c r="F52" s="679" t="s">
        <v>1205</v>
      </c>
      <c r="G52" s="679">
        <v>2050</v>
      </c>
      <c r="H52" s="680" t="s">
        <v>1205</v>
      </c>
      <c r="I52" s="680" t="s">
        <v>1205</v>
      </c>
      <c r="J52" s="723" t="s">
        <v>1205</v>
      </c>
      <c r="K52" s="723" t="s">
        <v>1205</v>
      </c>
      <c r="L52" s="682" t="s">
        <v>1205</v>
      </c>
      <c r="M52" s="681" t="s">
        <v>1205</v>
      </c>
      <c r="N52" s="683" t="s">
        <v>1205</v>
      </c>
      <c r="O52" s="684" t="s">
        <v>1205</v>
      </c>
      <c r="P52" s="682" t="s">
        <v>1205</v>
      </c>
      <c r="Q52" s="681" t="s">
        <v>1205</v>
      </c>
      <c r="R52" s="685" t="s">
        <v>1205</v>
      </c>
      <c r="S52" s="684">
        <v>2000</v>
      </c>
      <c r="T52" s="682" t="s">
        <v>1205</v>
      </c>
      <c r="U52" s="681" t="s">
        <v>1205</v>
      </c>
      <c r="V52" s="683" t="s">
        <v>1205</v>
      </c>
      <c r="W52" s="684" t="s">
        <v>1205</v>
      </c>
      <c r="X52" s="682" t="s">
        <v>1205</v>
      </c>
      <c r="Y52" s="681" t="s">
        <v>1205</v>
      </c>
      <c r="Z52" s="683" t="s">
        <v>1205</v>
      </c>
      <c r="AA52" s="686" t="s">
        <v>1205</v>
      </c>
    </row>
    <row r="53" spans="1:27" ht="19.5" customHeight="1">
      <c r="A53" s="689">
        <v>116</v>
      </c>
      <c r="B53" s="692" t="s">
        <v>1103</v>
      </c>
      <c r="C53" s="723" t="s">
        <v>1205</v>
      </c>
      <c r="D53" s="723" t="s">
        <v>1205</v>
      </c>
      <c r="E53" s="680" t="s">
        <v>1205</v>
      </c>
      <c r="F53" s="679" t="s">
        <v>1205</v>
      </c>
      <c r="G53" s="679" t="s">
        <v>1205</v>
      </c>
      <c r="H53" s="680" t="s">
        <v>1205</v>
      </c>
      <c r="I53" s="680" t="s">
        <v>1205</v>
      </c>
      <c r="J53" s="723" t="s">
        <v>1205</v>
      </c>
      <c r="K53" s="723" t="s">
        <v>1205</v>
      </c>
      <c r="L53" s="682" t="s">
        <v>1205</v>
      </c>
      <c r="M53" s="681" t="s">
        <v>1205</v>
      </c>
      <c r="N53" s="683" t="s">
        <v>1205</v>
      </c>
      <c r="O53" s="684" t="s">
        <v>1205</v>
      </c>
      <c r="P53" s="697" t="s">
        <v>1205</v>
      </c>
      <c r="Q53" s="739" t="s">
        <v>1205</v>
      </c>
      <c r="R53" s="685" t="s">
        <v>1205</v>
      </c>
      <c r="S53" s="684" t="s">
        <v>1205</v>
      </c>
      <c r="T53" s="697" t="s">
        <v>1205</v>
      </c>
      <c r="U53" s="739" t="s">
        <v>1205</v>
      </c>
      <c r="V53" s="683" t="s">
        <v>1205</v>
      </c>
      <c r="W53" s="684" t="s">
        <v>1205</v>
      </c>
      <c r="X53" s="697" t="s">
        <v>1205</v>
      </c>
      <c r="Y53" s="739" t="s">
        <v>1205</v>
      </c>
      <c r="Z53" s="740">
        <v>15</v>
      </c>
      <c r="AA53" s="741" t="s">
        <v>1205</v>
      </c>
    </row>
    <row r="54" spans="1:27" ht="11.25" customHeight="1" thickBot="1">
      <c r="A54" s="689">
        <v>191</v>
      </c>
      <c r="B54" s="678" t="s">
        <v>1280</v>
      </c>
      <c r="C54" s="723" t="s">
        <v>1205</v>
      </c>
      <c r="D54" s="723" t="s">
        <v>1205</v>
      </c>
      <c r="E54" s="680" t="s">
        <v>1205</v>
      </c>
      <c r="F54" s="679" t="s">
        <v>1205</v>
      </c>
      <c r="G54" s="679" t="s">
        <v>1205</v>
      </c>
      <c r="H54" s="680" t="s">
        <v>1205</v>
      </c>
      <c r="I54" s="680" t="s">
        <v>1205</v>
      </c>
      <c r="J54" s="723" t="s">
        <v>1205</v>
      </c>
      <c r="K54" s="723" t="s">
        <v>1205</v>
      </c>
      <c r="L54" s="682" t="s">
        <v>1205</v>
      </c>
      <c r="M54" s="681" t="s">
        <v>1205</v>
      </c>
      <c r="N54" s="683" t="s">
        <v>1205</v>
      </c>
      <c r="O54" s="684" t="s">
        <v>1205</v>
      </c>
      <c r="P54" s="700" t="s">
        <v>1205</v>
      </c>
      <c r="Q54" s="698" t="s">
        <v>1205</v>
      </c>
      <c r="R54" s="685" t="s">
        <v>1205</v>
      </c>
      <c r="S54" s="684" t="s">
        <v>1205</v>
      </c>
      <c r="T54" s="700" t="s">
        <v>1205</v>
      </c>
      <c r="U54" s="698" t="s">
        <v>1205</v>
      </c>
      <c r="V54" s="683" t="s">
        <v>1205</v>
      </c>
      <c r="W54" s="684" t="s">
        <v>1205</v>
      </c>
      <c r="X54" s="700" t="s">
        <v>1205</v>
      </c>
      <c r="Y54" s="698" t="s">
        <v>1205</v>
      </c>
      <c r="Z54" s="726" t="s">
        <v>1205</v>
      </c>
      <c r="AA54" s="702" t="s">
        <v>1205</v>
      </c>
    </row>
    <row r="55" spans="1:30" s="712" customFormat="1" ht="12" customHeight="1" thickBot="1">
      <c r="A55" s="703" t="s">
        <v>481</v>
      </c>
      <c r="B55" s="704"/>
      <c r="C55" s="707">
        <f>SUM(C45:C54)</f>
        <v>333092</v>
      </c>
      <c r="D55" s="707">
        <f>SUM(D45:D54)</f>
        <v>273152.4</v>
      </c>
      <c r="E55" s="706">
        <f>(D55/C55)*100</f>
        <v>82.00509168638095</v>
      </c>
      <c r="F55" s="707">
        <f>SUM(F45:F54)</f>
        <v>98000</v>
      </c>
      <c r="G55" s="707">
        <f>SUM(G45:G54)</f>
        <v>100050</v>
      </c>
      <c r="H55" s="706">
        <f>(G55/F55)*100</f>
        <v>102.09183673469389</v>
      </c>
      <c r="I55" s="706">
        <f aca="true" t="shared" si="17" ref="I55:I62">(G55/D55)*100</f>
        <v>36.62790442258607</v>
      </c>
      <c r="J55" s="707">
        <f>SUM(J45:J54)</f>
        <v>48005</v>
      </c>
      <c r="K55" s="707">
        <f>SUM(K45:K54)</f>
        <v>67329</v>
      </c>
      <c r="L55" s="708">
        <f>(K55/J55)*100</f>
        <v>140.25414019372982</v>
      </c>
      <c r="M55" s="709">
        <f>(K55/G55)*100</f>
        <v>67.29535232383807</v>
      </c>
      <c r="N55" s="742">
        <f>SUM(N45:N54)</f>
        <v>35000</v>
      </c>
      <c r="O55" s="742">
        <f>SUM(O45:O54)</f>
        <v>51203</v>
      </c>
      <c r="P55" s="729">
        <f>(O55/N55)*100</f>
        <v>146.2942857142857</v>
      </c>
      <c r="Q55" s="730">
        <f t="shared" si="15"/>
        <v>76.04895364553165</v>
      </c>
      <c r="R55" s="743">
        <f>SUM(R45:R54)</f>
        <v>73165</v>
      </c>
      <c r="S55" s="743">
        <f>SUM(S45:S54)</f>
        <v>82540.5</v>
      </c>
      <c r="T55" s="729">
        <f>(S55/R55)*100</f>
        <v>112.81418711132372</v>
      </c>
      <c r="U55" s="730">
        <f>(S55/O55)*100</f>
        <v>161.20246860535516</v>
      </c>
      <c r="V55" s="742">
        <f>SUM(V45:V54)</f>
        <v>57320</v>
      </c>
      <c r="W55" s="742">
        <f>SUM(W45:W54)</f>
        <v>63420</v>
      </c>
      <c r="X55" s="729">
        <f>(W55/V55)*100</f>
        <v>110.64200976971388</v>
      </c>
      <c r="Y55" s="730">
        <f aca="true" t="shared" si="18" ref="Y55:Y62">(W55/S55)*100</f>
        <v>76.8350082686681</v>
      </c>
      <c r="Z55" s="744">
        <f>SUM(Z45:Z54)</f>
        <v>51050</v>
      </c>
      <c r="AA55" s="710">
        <f t="shared" si="1"/>
        <v>89.06140963014654</v>
      </c>
      <c r="AB55" s="711"/>
      <c r="AC55" s="711"/>
      <c r="AD55" s="711"/>
    </row>
    <row r="56" spans="1:30" s="712" customFormat="1" ht="12" customHeight="1" thickBot="1">
      <c r="A56" s="703" t="s">
        <v>483</v>
      </c>
      <c r="B56" s="704"/>
      <c r="C56" s="707">
        <f>SUM(C14+C44+C55)</f>
        <v>1150464</v>
      </c>
      <c r="D56" s="707">
        <f>SUM(D14+D44+D55)</f>
        <v>1120149.1</v>
      </c>
      <c r="E56" s="706">
        <f>(D56/C56)*100</f>
        <v>97.36498491043615</v>
      </c>
      <c r="F56" s="707">
        <f>SUM(F14+F44+F55)</f>
        <v>914680</v>
      </c>
      <c r="G56" s="707">
        <f>SUM(G14+G44+G55)</f>
        <v>929047.6</v>
      </c>
      <c r="H56" s="706">
        <f>(G56/F56)*100</f>
        <v>101.57077885162025</v>
      </c>
      <c r="I56" s="706">
        <f t="shared" si="17"/>
        <v>82.93963723222203</v>
      </c>
      <c r="J56" s="707">
        <f>SUM(J14+J44+J55)</f>
        <v>927910</v>
      </c>
      <c r="K56" s="707">
        <f>SUM(K14+K44+K55)</f>
        <v>1068110.7</v>
      </c>
      <c r="L56" s="708">
        <f>(K56/J56)*100</f>
        <v>115.10929939326012</v>
      </c>
      <c r="M56" s="709">
        <f>(K56/G56)*100</f>
        <v>114.96835038376936</v>
      </c>
      <c r="N56" s="707">
        <f>SUM(N14+N44+N55)</f>
        <v>1057623</v>
      </c>
      <c r="O56" s="707">
        <f>SUM(O14+O44+O55)</f>
        <v>1150249.2</v>
      </c>
      <c r="P56" s="729">
        <f>(O56/N56)*100</f>
        <v>108.75796006705602</v>
      </c>
      <c r="Q56" s="730">
        <f t="shared" si="15"/>
        <v>107.69007369741732</v>
      </c>
      <c r="R56" s="706">
        <f>SUM(R14+R44+R55)</f>
        <v>1161739</v>
      </c>
      <c r="S56" s="706">
        <f>SUM(S14+S44+S55)</f>
        <v>1231280.8</v>
      </c>
      <c r="T56" s="729">
        <f>(S56/R56)*100</f>
        <v>105.98600890561478</v>
      </c>
      <c r="U56" s="730">
        <f>(S56/O56)*100</f>
        <v>107.04469953119724</v>
      </c>
      <c r="V56" s="707">
        <f>SUM(V14+V44+V55)</f>
        <v>1272712</v>
      </c>
      <c r="W56" s="707">
        <f>SUM(W14+W44+W55)</f>
        <v>1299357.8</v>
      </c>
      <c r="X56" s="729">
        <f>(W56/V56)*100</f>
        <v>102.0936236949129</v>
      </c>
      <c r="Y56" s="730">
        <f t="shared" si="18"/>
        <v>105.52895813854973</v>
      </c>
      <c r="Z56" s="731">
        <f>SUM(Z14+Z44+Z55)</f>
        <v>1362299</v>
      </c>
      <c r="AA56" s="710">
        <f t="shared" si="1"/>
        <v>107.03906304018504</v>
      </c>
      <c r="AB56" s="711"/>
      <c r="AC56" s="711"/>
      <c r="AD56" s="711"/>
    </row>
    <row r="57" spans="1:27" ht="11.25" customHeight="1">
      <c r="A57" s="713">
        <v>102</v>
      </c>
      <c r="B57" s="714" t="s">
        <v>1281</v>
      </c>
      <c r="C57" s="733">
        <v>82756</v>
      </c>
      <c r="D57" s="733">
        <v>95126</v>
      </c>
      <c r="E57" s="716">
        <f>(D57/C57)*100</f>
        <v>114.94755667262797</v>
      </c>
      <c r="F57" s="733">
        <v>86000</v>
      </c>
      <c r="G57" s="733">
        <v>99425.2</v>
      </c>
      <c r="H57" s="716">
        <f>(G57/F57)*100</f>
        <v>115.6106976744186</v>
      </c>
      <c r="I57" s="716">
        <f t="shared" si="17"/>
        <v>104.51947942728592</v>
      </c>
      <c r="J57" s="716">
        <v>99425</v>
      </c>
      <c r="K57" s="716">
        <v>101854.1</v>
      </c>
      <c r="L57" s="717">
        <f>(K57/J57)*100</f>
        <v>102.44314810158413</v>
      </c>
      <c r="M57" s="718">
        <f>(K57/G57)*100</f>
        <v>102.442942030793</v>
      </c>
      <c r="N57" s="719">
        <v>191740</v>
      </c>
      <c r="O57" s="720">
        <v>204619.8</v>
      </c>
      <c r="P57" s="717">
        <f>(O57/N57)*100</f>
        <v>106.71732554500886</v>
      </c>
      <c r="Q57" s="718">
        <f t="shared" si="15"/>
        <v>200.89500569932875</v>
      </c>
      <c r="R57" s="721">
        <v>214585</v>
      </c>
      <c r="S57" s="720">
        <v>217166.6</v>
      </c>
      <c r="T57" s="717">
        <f>(S57/R57)*100</f>
        <v>101.20306638395043</v>
      </c>
      <c r="U57" s="718">
        <f>(S57/O57)*100</f>
        <v>106.13176241986358</v>
      </c>
      <c r="V57" s="719">
        <v>206197</v>
      </c>
      <c r="W57" s="720">
        <v>204367</v>
      </c>
      <c r="X57" s="717">
        <f>(W57/V57)*100</f>
        <v>99.1124992119187</v>
      </c>
      <c r="Y57" s="718">
        <f t="shared" si="18"/>
        <v>94.1060918207496</v>
      </c>
      <c r="Z57" s="719">
        <v>227180</v>
      </c>
      <c r="AA57" s="722">
        <f t="shared" si="1"/>
        <v>110.176190730224</v>
      </c>
    </row>
    <row r="58" spans="1:27" ht="11.25" customHeight="1">
      <c r="A58" s="713">
        <v>102</v>
      </c>
      <c r="B58" s="714" t="s">
        <v>1282</v>
      </c>
      <c r="C58" s="733">
        <v>4000</v>
      </c>
      <c r="D58" s="733">
        <v>39126.3</v>
      </c>
      <c r="E58" s="716">
        <f>(D58/C58)*100</f>
        <v>978.1575</v>
      </c>
      <c r="F58" s="733">
        <v>6000</v>
      </c>
      <c r="G58" s="733">
        <v>295821.3</v>
      </c>
      <c r="H58" s="716">
        <f>(G58/F58)*100</f>
        <v>4930.3550000000005</v>
      </c>
      <c r="I58" s="716">
        <f t="shared" si="17"/>
        <v>756.0676578158424</v>
      </c>
      <c r="J58" s="716">
        <v>7000</v>
      </c>
      <c r="K58" s="716">
        <v>406822.1</v>
      </c>
      <c r="L58" s="717" t="s">
        <v>1205</v>
      </c>
      <c r="M58" s="718">
        <f>(K58/G58)*100</f>
        <v>137.52292346764753</v>
      </c>
      <c r="N58" s="719">
        <v>2000</v>
      </c>
      <c r="O58" s="720">
        <v>419201.3</v>
      </c>
      <c r="P58" s="682" t="s">
        <v>1205</v>
      </c>
      <c r="Q58" s="681">
        <f t="shared" si="15"/>
        <v>103.04290253651412</v>
      </c>
      <c r="R58" s="721">
        <v>2650</v>
      </c>
      <c r="S58" s="720">
        <v>370849.3</v>
      </c>
      <c r="T58" s="682" t="s">
        <v>1205</v>
      </c>
      <c r="U58" s="681">
        <f>(S58/O58)*100</f>
        <v>88.46568462454672</v>
      </c>
      <c r="V58" s="719">
        <v>4500</v>
      </c>
      <c r="W58" s="720">
        <v>17152</v>
      </c>
      <c r="X58" s="717">
        <f>(W58/V58)*100</f>
        <v>381.15555555555557</v>
      </c>
      <c r="Y58" s="681">
        <f t="shared" si="18"/>
        <v>4.625059289582048</v>
      </c>
      <c r="Z58" s="719">
        <v>3500</v>
      </c>
      <c r="AA58" s="686">
        <f t="shared" si="1"/>
        <v>77.77777777777779</v>
      </c>
    </row>
    <row r="59" spans="1:27" ht="11.25" customHeight="1">
      <c r="A59" s="689">
        <v>102</v>
      </c>
      <c r="B59" s="745" t="s">
        <v>1106</v>
      </c>
      <c r="C59" s="723" t="s">
        <v>1205</v>
      </c>
      <c r="D59" s="723">
        <v>40000</v>
      </c>
      <c r="E59" s="680" t="s">
        <v>1205</v>
      </c>
      <c r="F59" s="723" t="s">
        <v>1205</v>
      </c>
      <c r="G59" s="723">
        <v>17700</v>
      </c>
      <c r="H59" s="680" t="s">
        <v>1205</v>
      </c>
      <c r="I59" s="680">
        <f t="shared" si="17"/>
        <v>44.25</v>
      </c>
      <c r="J59" s="680">
        <v>5000</v>
      </c>
      <c r="K59" s="680" t="s">
        <v>1205</v>
      </c>
      <c r="L59" s="682" t="s">
        <v>1205</v>
      </c>
      <c r="M59" s="681" t="s">
        <v>1205</v>
      </c>
      <c r="N59" s="683" t="s">
        <v>1205</v>
      </c>
      <c r="O59" s="684" t="s">
        <v>1205</v>
      </c>
      <c r="P59" s="682" t="s">
        <v>1205</v>
      </c>
      <c r="Q59" s="681" t="s">
        <v>1205</v>
      </c>
      <c r="R59" s="685" t="s">
        <v>1205</v>
      </c>
      <c r="S59" s="684">
        <v>12493</v>
      </c>
      <c r="T59" s="682" t="s">
        <v>1205</v>
      </c>
      <c r="U59" s="681" t="s">
        <v>1205</v>
      </c>
      <c r="V59" s="683" t="s">
        <v>1205</v>
      </c>
      <c r="W59" s="684">
        <v>3596</v>
      </c>
      <c r="X59" s="717" t="s">
        <v>1205</v>
      </c>
      <c r="Y59" s="681">
        <f t="shared" si="18"/>
        <v>28.78411910669975</v>
      </c>
      <c r="Z59" s="683" t="s">
        <v>1205</v>
      </c>
      <c r="AA59" s="686" t="s">
        <v>1205</v>
      </c>
    </row>
    <row r="60" spans="1:30" s="748" customFormat="1" ht="13.5" customHeight="1" thickBot="1">
      <c r="A60" s="724">
        <v>102</v>
      </c>
      <c r="B60" s="714" t="s">
        <v>1283</v>
      </c>
      <c r="C60" s="680" t="s">
        <v>1205</v>
      </c>
      <c r="D60" s="680">
        <v>71715</v>
      </c>
      <c r="E60" s="746" t="s">
        <v>1205</v>
      </c>
      <c r="F60" s="723" t="s">
        <v>1205</v>
      </c>
      <c r="G60" s="723">
        <v>44860</v>
      </c>
      <c r="H60" s="716" t="s">
        <v>1205</v>
      </c>
      <c r="I60" s="716">
        <f t="shared" si="17"/>
        <v>62.553161821097405</v>
      </c>
      <c r="J60" s="680" t="s">
        <v>1205</v>
      </c>
      <c r="K60" s="680">
        <v>87335.2</v>
      </c>
      <c r="L60" s="717" t="s">
        <v>1205</v>
      </c>
      <c r="M60" s="718">
        <f>(K60/G60)*100</f>
        <v>194.68390548372713</v>
      </c>
      <c r="N60" s="683" t="s">
        <v>1205</v>
      </c>
      <c r="O60" s="684">
        <v>198332.6</v>
      </c>
      <c r="P60" s="700" t="s">
        <v>1205</v>
      </c>
      <c r="Q60" s="698">
        <f t="shared" si="15"/>
        <v>227.09354303877473</v>
      </c>
      <c r="R60" s="685">
        <v>42455</v>
      </c>
      <c r="S60" s="684">
        <v>129391</v>
      </c>
      <c r="T60" s="717">
        <f>(S60/R60)*100</f>
        <v>304.7721116476269</v>
      </c>
      <c r="U60" s="698">
        <f>(S60/O60)*100</f>
        <v>65.23940088517975</v>
      </c>
      <c r="V60" s="683" t="s">
        <v>1205</v>
      </c>
      <c r="W60" s="684">
        <v>47519.8</v>
      </c>
      <c r="X60" s="700" t="s">
        <v>1205</v>
      </c>
      <c r="Y60" s="698">
        <f t="shared" si="18"/>
        <v>36.725738266185445</v>
      </c>
      <c r="Z60" s="726">
        <v>51000</v>
      </c>
      <c r="AA60" s="702" t="s">
        <v>1205</v>
      </c>
      <c r="AB60" s="747"/>
      <c r="AC60" s="747"/>
      <c r="AD60" s="747"/>
    </row>
    <row r="61" spans="1:30" s="712" customFormat="1" ht="12" customHeight="1" thickBot="1">
      <c r="A61" s="703" t="s">
        <v>488</v>
      </c>
      <c r="B61" s="704"/>
      <c r="C61" s="707">
        <f>SUM(C57:C60)</f>
        <v>86756</v>
      </c>
      <c r="D61" s="707">
        <f>SUM(D57:D60)</f>
        <v>245967.3</v>
      </c>
      <c r="E61" s="706">
        <f>(D61/C61)*100</f>
        <v>283.516183318733</v>
      </c>
      <c r="F61" s="707">
        <f>SUM(F57:F60)</f>
        <v>92000</v>
      </c>
      <c r="G61" s="707">
        <f>SUM(G57:G60)</f>
        <v>457806.5</v>
      </c>
      <c r="H61" s="706">
        <f>(G61/F61)*100</f>
        <v>497.6157608695652</v>
      </c>
      <c r="I61" s="706">
        <f t="shared" si="17"/>
        <v>186.1249442507195</v>
      </c>
      <c r="J61" s="707">
        <f>SUM(J57:J60)</f>
        <v>111425</v>
      </c>
      <c r="K61" s="707">
        <f>SUM(K57:K60)</f>
        <v>596011.3999999999</v>
      </c>
      <c r="L61" s="708">
        <f>(K61/J61)*100</f>
        <v>534.8991698451873</v>
      </c>
      <c r="M61" s="709">
        <f>(K61/G61)*100</f>
        <v>130.18849666835223</v>
      </c>
      <c r="N61" s="707">
        <f>SUM(N57:N60)</f>
        <v>193740</v>
      </c>
      <c r="O61" s="707">
        <f>SUM(O57:O60)</f>
        <v>822153.7</v>
      </c>
      <c r="P61" s="708">
        <f>(O61/N61)*100</f>
        <v>424.3592959636626</v>
      </c>
      <c r="Q61" s="709">
        <f t="shared" si="15"/>
        <v>137.94261317820434</v>
      </c>
      <c r="R61" s="706">
        <f>SUM(R57:R60)</f>
        <v>259690</v>
      </c>
      <c r="S61" s="706">
        <f>SUM(S57:S60)</f>
        <v>729899.9</v>
      </c>
      <c r="T61" s="708">
        <f>(S61/R61)*100</f>
        <v>281.065847741538</v>
      </c>
      <c r="U61" s="709">
        <f>(S61/O61)*100</f>
        <v>88.77900811004075</v>
      </c>
      <c r="V61" s="707">
        <f>SUM(V57:V60)</f>
        <v>210697</v>
      </c>
      <c r="W61" s="707">
        <f>SUM(W57:W60)</f>
        <v>272634.8</v>
      </c>
      <c r="X61" s="708">
        <f>(W61/V61)*100</f>
        <v>129.39662168896567</v>
      </c>
      <c r="Y61" s="709">
        <f t="shared" si="18"/>
        <v>37.35235475439851</v>
      </c>
      <c r="Z61" s="707">
        <f>SUM(Z57:Z60)</f>
        <v>281680</v>
      </c>
      <c r="AA61" s="710">
        <f t="shared" si="1"/>
        <v>133.68961114776195</v>
      </c>
      <c r="AB61" s="711"/>
      <c r="AC61" s="711"/>
      <c r="AD61" s="711"/>
    </row>
    <row r="62" spans="1:30" s="755" customFormat="1" ht="16.5" customHeight="1" thickBot="1">
      <c r="A62" s="1206" t="s">
        <v>1284</v>
      </c>
      <c r="B62" s="1207"/>
      <c r="C62" s="749">
        <f>SUM(C56+C61)</f>
        <v>1237220</v>
      </c>
      <c r="D62" s="749">
        <f>SUM(D56+D61)</f>
        <v>1366116.4000000001</v>
      </c>
      <c r="E62" s="749">
        <f>(D62/C62)*100</f>
        <v>110.41822796269057</v>
      </c>
      <c r="F62" s="749">
        <f>SUM(F56+F61)</f>
        <v>1006680</v>
      </c>
      <c r="G62" s="749">
        <f>SUM(G56+G61)</f>
        <v>1386854.1</v>
      </c>
      <c r="H62" s="749">
        <f>(G62/F62)*100</f>
        <v>137.7651388723328</v>
      </c>
      <c r="I62" s="749">
        <f t="shared" si="17"/>
        <v>101.51800388312444</v>
      </c>
      <c r="J62" s="749">
        <f>SUM(J56+J61)</f>
        <v>1039335</v>
      </c>
      <c r="K62" s="749">
        <f>SUM(K56+K61)</f>
        <v>1664122.0999999999</v>
      </c>
      <c r="L62" s="749">
        <f>(K62/J62)*100</f>
        <v>160.11412104855506</v>
      </c>
      <c r="M62" s="750">
        <f>(K62/G62)*100</f>
        <v>119.9925860982781</v>
      </c>
      <c r="N62" s="749">
        <f>SUM(N56+N61)</f>
        <v>1251363</v>
      </c>
      <c r="O62" s="749">
        <f>SUM(O56+O61)</f>
        <v>1972402.9</v>
      </c>
      <c r="P62" s="751">
        <f>(O62/N62)*100</f>
        <v>157.62036275645036</v>
      </c>
      <c r="Q62" s="752">
        <f t="shared" si="15"/>
        <v>118.5251310585924</v>
      </c>
      <c r="R62" s="749">
        <f>SUM(R56+R61)</f>
        <v>1421429</v>
      </c>
      <c r="S62" s="749">
        <f>SUM(S56+S61)</f>
        <v>1961180.7000000002</v>
      </c>
      <c r="T62" s="751">
        <f>(S62/R62)*100</f>
        <v>137.9724699580493</v>
      </c>
      <c r="U62" s="752">
        <f>(S62/O62)*100</f>
        <v>99.4310391654768</v>
      </c>
      <c r="V62" s="749">
        <f>SUM(V56+V61)</f>
        <v>1483409</v>
      </c>
      <c r="W62" s="749">
        <f>SUM(W56+W61)</f>
        <v>1571992.6</v>
      </c>
      <c r="X62" s="751">
        <f>(W62/V62)*100</f>
        <v>105.97162346999379</v>
      </c>
      <c r="Y62" s="752">
        <f t="shared" si="18"/>
        <v>80.15541862103782</v>
      </c>
      <c r="Z62" s="749">
        <f>SUM(Z56+Z61)</f>
        <v>1643979</v>
      </c>
      <c r="AA62" s="753">
        <f t="shared" si="1"/>
        <v>110.82439165462796</v>
      </c>
      <c r="AB62" s="754"/>
      <c r="AC62" s="754"/>
      <c r="AD62" s="754"/>
    </row>
    <row r="63" spans="1:2" ht="13.5" customHeight="1" thickTop="1">
      <c r="A63" s="756" t="s">
        <v>1127</v>
      </c>
      <c r="B63" s="757" t="s">
        <v>1285</v>
      </c>
    </row>
    <row r="64" spans="1:2" ht="16.5" customHeight="1">
      <c r="A64" s="756"/>
      <c r="B64" s="757"/>
    </row>
    <row r="65" spans="1:27" ht="15.75" customHeight="1">
      <c r="A65" s="1219" t="s">
        <v>541</v>
      </c>
      <c r="B65" s="1219"/>
      <c r="C65" s="1219"/>
      <c r="D65" s="1219"/>
      <c r="E65" s="1219"/>
      <c r="F65" s="1219"/>
      <c r="G65" s="1219"/>
      <c r="H65" s="1219"/>
      <c r="I65" s="1219"/>
      <c r="J65" s="1219"/>
      <c r="K65" s="1219"/>
      <c r="L65" s="1219"/>
      <c r="M65" s="1219"/>
      <c r="N65" s="1219"/>
      <c r="O65" s="1219"/>
      <c r="P65" s="1219"/>
      <c r="Q65" s="1219"/>
      <c r="R65" s="1219"/>
      <c r="S65" s="1219"/>
      <c r="T65" s="1219"/>
      <c r="U65" s="1219"/>
      <c r="V65" s="1219"/>
      <c r="W65" s="1219"/>
      <c r="X65" s="1219"/>
      <c r="Y65" s="1219"/>
      <c r="Z65" s="1219"/>
      <c r="AA65" s="1219"/>
    </row>
    <row r="66" spans="13:27" ht="11.25" customHeight="1" thickBot="1">
      <c r="M66" s="762"/>
      <c r="Q66" s="762"/>
      <c r="U66" s="763"/>
      <c r="Y66" s="762"/>
      <c r="Z66" s="764"/>
      <c r="AA66" s="764"/>
    </row>
    <row r="67" spans="1:30" s="669" customFormat="1" ht="50.25" customHeight="1" thickTop="1">
      <c r="A67" s="1220" t="s">
        <v>337</v>
      </c>
      <c r="B67" s="1222" t="s">
        <v>338</v>
      </c>
      <c r="C67" s="765" t="s">
        <v>1259</v>
      </c>
      <c r="D67" s="766" t="s">
        <v>1260</v>
      </c>
      <c r="E67" s="1224" t="s">
        <v>1261</v>
      </c>
      <c r="F67" s="765" t="s">
        <v>1259</v>
      </c>
      <c r="G67" s="766" t="s">
        <v>1260</v>
      </c>
      <c r="H67" s="1224" t="s">
        <v>1261</v>
      </c>
      <c r="I67" s="1225" t="s">
        <v>1262</v>
      </c>
      <c r="J67" s="765" t="s">
        <v>1259</v>
      </c>
      <c r="K67" s="766" t="s">
        <v>1260</v>
      </c>
      <c r="L67" s="1224" t="s">
        <v>1261</v>
      </c>
      <c r="M67" s="1226" t="s">
        <v>1286</v>
      </c>
      <c r="N67" s="765" t="s">
        <v>1259</v>
      </c>
      <c r="O67" s="766" t="s">
        <v>1260</v>
      </c>
      <c r="P67" s="1224" t="s">
        <v>1261</v>
      </c>
      <c r="Q67" s="1200" t="s">
        <v>1264</v>
      </c>
      <c r="R67" s="765" t="s">
        <v>1259</v>
      </c>
      <c r="S67" s="766" t="s">
        <v>1260</v>
      </c>
      <c r="T67" s="1224" t="s">
        <v>1261</v>
      </c>
      <c r="U67" s="1200" t="s">
        <v>1265</v>
      </c>
      <c r="V67" s="765" t="s">
        <v>1259</v>
      </c>
      <c r="W67" s="766" t="s">
        <v>1260</v>
      </c>
      <c r="X67" s="1224" t="s">
        <v>1261</v>
      </c>
      <c r="Y67" s="1232" t="s">
        <v>1266</v>
      </c>
      <c r="Z67" s="671" t="s">
        <v>1267</v>
      </c>
      <c r="AA67" s="1228" t="s">
        <v>1268</v>
      </c>
      <c r="AB67" s="668"/>
      <c r="AC67" s="668"/>
      <c r="AD67" s="668"/>
    </row>
    <row r="68" spans="1:30" s="669" customFormat="1" ht="11.25" customHeight="1">
      <c r="A68" s="1221"/>
      <c r="B68" s="1223"/>
      <c r="C68" s="767" t="s">
        <v>477</v>
      </c>
      <c r="D68" s="768" t="s">
        <v>477</v>
      </c>
      <c r="E68" s="1195"/>
      <c r="F68" s="767" t="s">
        <v>477</v>
      </c>
      <c r="G68" s="768" t="s">
        <v>477</v>
      </c>
      <c r="H68" s="1195"/>
      <c r="I68" s="1208"/>
      <c r="J68" s="767" t="s">
        <v>477</v>
      </c>
      <c r="K68" s="768" t="s">
        <v>477</v>
      </c>
      <c r="L68" s="1195"/>
      <c r="M68" s="1227"/>
      <c r="N68" s="767" t="s">
        <v>477</v>
      </c>
      <c r="O68" s="768" t="s">
        <v>477</v>
      </c>
      <c r="P68" s="1195"/>
      <c r="Q68" s="1200"/>
      <c r="R68" s="767" t="s">
        <v>477</v>
      </c>
      <c r="S68" s="768" t="s">
        <v>477</v>
      </c>
      <c r="T68" s="1195"/>
      <c r="U68" s="1200"/>
      <c r="V68" s="767" t="s">
        <v>477</v>
      </c>
      <c r="W68" s="768" t="s">
        <v>477</v>
      </c>
      <c r="X68" s="1195"/>
      <c r="Y68" s="1232"/>
      <c r="Z68" s="767" t="s">
        <v>477</v>
      </c>
      <c r="AA68" s="1229"/>
      <c r="AB68" s="668"/>
      <c r="AC68" s="668"/>
      <c r="AD68" s="668"/>
    </row>
    <row r="69" spans="1:30" s="748" customFormat="1" ht="12" customHeight="1">
      <c r="A69" s="689">
        <v>102</v>
      </c>
      <c r="B69" s="678" t="s">
        <v>1287</v>
      </c>
      <c r="C69" s="680" t="s">
        <v>1205</v>
      </c>
      <c r="D69" s="680" t="s">
        <v>1205</v>
      </c>
      <c r="E69" s="680" t="s">
        <v>1205</v>
      </c>
      <c r="F69" s="723">
        <v>90000</v>
      </c>
      <c r="G69" s="680">
        <v>156040</v>
      </c>
      <c r="H69" s="680">
        <f>(G69/F69)*100</f>
        <v>173.3777777777778</v>
      </c>
      <c r="I69" s="680" t="s">
        <v>1205</v>
      </c>
      <c r="J69" s="723">
        <v>40960</v>
      </c>
      <c r="K69" s="723">
        <v>40960</v>
      </c>
      <c r="L69" s="682">
        <f>(K69/J69)*100</f>
        <v>100</v>
      </c>
      <c r="M69" s="681">
        <f>(K69/G69)*100</f>
        <v>26.249679569341193</v>
      </c>
      <c r="N69" s="684">
        <v>27000</v>
      </c>
      <c r="O69" s="684">
        <v>45024.6</v>
      </c>
      <c r="P69" s="682">
        <f>(O69/N69)*100</f>
        <v>166.7577777777778</v>
      </c>
      <c r="Q69" s="681">
        <f>(O69/K69)*100</f>
        <v>109.92333984375</v>
      </c>
      <c r="R69" s="684">
        <v>0</v>
      </c>
      <c r="S69" s="684">
        <v>73282</v>
      </c>
      <c r="T69" s="682" t="s">
        <v>1205</v>
      </c>
      <c r="U69" s="681">
        <f>(S69/O69)*100</f>
        <v>162.75991346952557</v>
      </c>
      <c r="V69" s="684">
        <v>97000</v>
      </c>
      <c r="W69" s="684">
        <v>97000</v>
      </c>
      <c r="X69" s="682">
        <f>(W69/V69)*100</f>
        <v>100</v>
      </c>
      <c r="Y69" s="681">
        <f>(W69/S69)*100</f>
        <v>132.36538304085587</v>
      </c>
      <c r="Z69" s="683" t="s">
        <v>1205</v>
      </c>
      <c r="AA69" s="686" t="s">
        <v>1205</v>
      </c>
      <c r="AB69" s="737"/>
      <c r="AC69" s="747"/>
      <c r="AD69" s="747"/>
    </row>
    <row r="70" spans="1:30" s="748" customFormat="1" ht="22.5" customHeight="1">
      <c r="A70" s="769">
        <v>102</v>
      </c>
      <c r="B70" s="770" t="s">
        <v>1288</v>
      </c>
      <c r="C70" s="723">
        <v>-40266</v>
      </c>
      <c r="D70" s="723">
        <v>-40266</v>
      </c>
      <c r="E70" s="680">
        <f>(D70/C70)*100</f>
        <v>100</v>
      </c>
      <c r="F70" s="723">
        <v>-64937</v>
      </c>
      <c r="G70" s="723">
        <v>-65785</v>
      </c>
      <c r="H70" s="680">
        <f>(G70/F70)*100</f>
        <v>101.30588108474367</v>
      </c>
      <c r="I70" s="680">
        <f>(G70/D70)*100</f>
        <v>163.37604927233895</v>
      </c>
      <c r="J70" s="723">
        <v>-38562</v>
      </c>
      <c r="K70" s="723">
        <v>-38562</v>
      </c>
      <c r="L70" s="682">
        <f>(K70/J70)*100</f>
        <v>100</v>
      </c>
      <c r="M70" s="681">
        <f>(K70/G70)*100</f>
        <v>58.61822603937068</v>
      </c>
      <c r="N70" s="684">
        <v>-24739</v>
      </c>
      <c r="O70" s="684">
        <v>-24739</v>
      </c>
      <c r="P70" s="682">
        <f>(O70/N70)*100</f>
        <v>100</v>
      </c>
      <c r="Q70" s="681">
        <f>(O70/K70)*100</f>
        <v>64.15383019552928</v>
      </c>
      <c r="R70" s="684">
        <v>-32043</v>
      </c>
      <c r="S70" s="684">
        <v>-89441.5</v>
      </c>
      <c r="T70" s="682">
        <f>(S70/R70)*100</f>
        <v>279.1296070904722</v>
      </c>
      <c r="U70" s="681">
        <f>(S70/O70)*100</f>
        <v>361.54048263874853</v>
      </c>
      <c r="V70" s="684">
        <v>-174219</v>
      </c>
      <c r="W70" s="684">
        <v>-174219</v>
      </c>
      <c r="X70" s="682">
        <f>(W70/V70)*100</f>
        <v>100</v>
      </c>
      <c r="Y70" s="681">
        <f>(W70/S70)*100</f>
        <v>194.78541840197224</v>
      </c>
      <c r="Z70" s="683">
        <v>-128566</v>
      </c>
      <c r="AA70" s="686">
        <f>(Z70/V70)*100</f>
        <v>73.7956250466367</v>
      </c>
      <c r="AB70" s="737"/>
      <c r="AC70" s="747"/>
      <c r="AD70" s="747"/>
    </row>
    <row r="71" spans="1:30" s="748" customFormat="1" ht="22.5" customHeight="1" thickBot="1">
      <c r="A71" s="771">
        <v>102</v>
      </c>
      <c r="B71" s="772" t="s">
        <v>839</v>
      </c>
      <c r="C71" s="699">
        <v>334500</v>
      </c>
      <c r="D71" s="699">
        <v>593239.9</v>
      </c>
      <c r="E71" s="701">
        <f>(D71/C71)*100</f>
        <v>177.35124065769807</v>
      </c>
      <c r="F71" s="699">
        <v>314153</v>
      </c>
      <c r="G71" s="699">
        <v>737536.6</v>
      </c>
      <c r="H71" s="701">
        <f>(G71/F71)*100</f>
        <v>234.76987327830705</v>
      </c>
      <c r="I71" s="701">
        <f>(G71/D71)*100</f>
        <v>124.32349880714362</v>
      </c>
      <c r="J71" s="699">
        <v>300674</v>
      </c>
      <c r="K71" s="699">
        <v>544177</v>
      </c>
      <c r="L71" s="700">
        <f>(K71/J71)*100</f>
        <v>180.9857187518708</v>
      </c>
      <c r="M71" s="698">
        <f>(K71/G71)*100</f>
        <v>73.78305022421938</v>
      </c>
      <c r="N71" s="727">
        <v>291115</v>
      </c>
      <c r="O71" s="727">
        <v>385810.5</v>
      </c>
      <c r="P71" s="700">
        <f>(O71/N71)*100</f>
        <v>132.52855400786632</v>
      </c>
      <c r="Q71" s="698">
        <f>(O71/K71)*100</f>
        <v>70.89797988522118</v>
      </c>
      <c r="R71" s="727">
        <v>10309</v>
      </c>
      <c r="S71" s="727">
        <v>218081.5</v>
      </c>
      <c r="T71" s="700" t="s">
        <v>1205</v>
      </c>
      <c r="U71" s="698">
        <f>(S71/O71)*100</f>
        <v>56.52554816418941</v>
      </c>
      <c r="V71" s="727">
        <v>12500</v>
      </c>
      <c r="W71" s="727">
        <v>263326</v>
      </c>
      <c r="X71" s="700" t="s">
        <v>1205</v>
      </c>
      <c r="Y71" s="698">
        <f>(W71/S71)*100</f>
        <v>120.74660161453401</v>
      </c>
      <c r="Z71" s="726">
        <v>20039</v>
      </c>
      <c r="AA71" s="702">
        <f>(Z71/V71)*100</f>
        <v>160.312</v>
      </c>
      <c r="AB71" s="737"/>
      <c r="AC71" s="747"/>
      <c r="AD71" s="747"/>
    </row>
    <row r="72" spans="1:30" s="779" customFormat="1" ht="12" customHeight="1" thickBot="1">
      <c r="A72" s="773" t="s">
        <v>475</v>
      </c>
      <c r="B72" s="774"/>
      <c r="C72" s="731">
        <f>SUM(C69:C71)</f>
        <v>294234</v>
      </c>
      <c r="D72" s="731">
        <f>SUM(D69:D71)</f>
        <v>552973.9</v>
      </c>
      <c r="E72" s="775">
        <f>(D72/C72)*100</f>
        <v>187.9367782105399</v>
      </c>
      <c r="F72" s="731">
        <f>SUM(F69:F71)</f>
        <v>339216</v>
      </c>
      <c r="G72" s="731">
        <f>SUM(G69:G71)</f>
        <v>827791.6</v>
      </c>
      <c r="H72" s="775">
        <f>(G72/F72)*100</f>
        <v>244.030824017735</v>
      </c>
      <c r="I72" s="775">
        <f>(G72/D72)*100</f>
        <v>149.69813222649387</v>
      </c>
      <c r="J72" s="731">
        <f>SUM(J69:J71)</f>
        <v>303072</v>
      </c>
      <c r="K72" s="731">
        <f>SUM(K69:K71)</f>
        <v>546575</v>
      </c>
      <c r="L72" s="729">
        <f>(K72/J72)*100</f>
        <v>180.3449345370077</v>
      </c>
      <c r="M72" s="730">
        <f>(K72/G72)*100</f>
        <v>66.02809209467696</v>
      </c>
      <c r="N72" s="731">
        <f>SUM(N69:N71)</f>
        <v>293376</v>
      </c>
      <c r="O72" s="731">
        <f>SUM(O69:O71)</f>
        <v>406096.1</v>
      </c>
      <c r="P72" s="729">
        <f>(O72/N72)*100</f>
        <v>138.42171820462477</v>
      </c>
      <c r="Q72" s="730">
        <f>(O72/K72)*100</f>
        <v>74.2983305127384</v>
      </c>
      <c r="R72" s="775">
        <f>SUM(R69:R71)</f>
        <v>-21734</v>
      </c>
      <c r="S72" s="775">
        <f>SUM(S69:S71)</f>
        <v>201922</v>
      </c>
      <c r="T72" s="729">
        <f>(S72/R72)*100</f>
        <v>-929.0604582681513</v>
      </c>
      <c r="U72" s="730">
        <f>(S72/O72)*100</f>
        <v>49.722713416848876</v>
      </c>
      <c r="V72" s="731">
        <f>SUM(V69:V71)</f>
        <v>-64719</v>
      </c>
      <c r="W72" s="731">
        <f>SUM(W69:W71)</f>
        <v>186107</v>
      </c>
      <c r="X72" s="729">
        <f>(W72/V72)*100</f>
        <v>-287.561612509464</v>
      </c>
      <c r="Y72" s="730">
        <f>(W72/S72)*100</f>
        <v>92.16776775190421</v>
      </c>
      <c r="Z72" s="731">
        <f>SUM(Z69:Z71)</f>
        <v>-108527</v>
      </c>
      <c r="AA72" s="776">
        <f>(Z72/V72)*100</f>
        <v>167.68955020936664</v>
      </c>
      <c r="AB72" s="777"/>
      <c r="AC72" s="778"/>
      <c r="AD72" s="778"/>
    </row>
    <row r="73" spans="1:30" s="712" customFormat="1" ht="18.75" customHeight="1" thickBot="1">
      <c r="A73" s="1230" t="s">
        <v>476</v>
      </c>
      <c r="B73" s="1231"/>
      <c r="C73" s="780">
        <f>SUM(C62:C71)</f>
        <v>1531454</v>
      </c>
      <c r="D73" s="780">
        <f>SUM(D62:D71)</f>
        <v>1919090.3000000003</v>
      </c>
      <c r="E73" s="780">
        <f>(D73/C73)*100</f>
        <v>125.31165154160688</v>
      </c>
      <c r="F73" s="780">
        <f>SUM(F62:F71)</f>
        <v>1345896</v>
      </c>
      <c r="G73" s="780">
        <f>SUM(G62:G71)</f>
        <v>2214645.7</v>
      </c>
      <c r="H73" s="780">
        <f>(G73/F73)*100</f>
        <v>164.54805571901545</v>
      </c>
      <c r="I73" s="780">
        <f>(G73/D73)*100</f>
        <v>115.40080735127472</v>
      </c>
      <c r="J73" s="780">
        <f>SUM(J62:J71)</f>
        <v>1342407</v>
      </c>
      <c r="K73" s="780">
        <f>SUM(K62:K71)</f>
        <v>2210697.0999999996</v>
      </c>
      <c r="L73" s="749">
        <f>(K73/J73)*100</f>
        <v>164.68158315622608</v>
      </c>
      <c r="M73" s="752">
        <f>(K73/G73)*100</f>
        <v>99.82170511517936</v>
      </c>
      <c r="N73" s="780">
        <f>SUM(N62:N71)</f>
        <v>1544739</v>
      </c>
      <c r="O73" s="780">
        <f>SUM(O62:O71)</f>
        <v>2378499</v>
      </c>
      <c r="P73" s="781">
        <f>(O73/N73)*100</f>
        <v>153.97416650968222</v>
      </c>
      <c r="Q73" s="750">
        <f>(O73/K73)*100</f>
        <v>107.59045189863417</v>
      </c>
      <c r="R73" s="780">
        <f>SUM(R62:R71)</f>
        <v>1399695</v>
      </c>
      <c r="S73" s="780">
        <f>SUM(S62:S71)</f>
        <v>2163102.7</v>
      </c>
      <c r="T73" s="781">
        <f>(S73/R73)*100</f>
        <v>154.54100357577903</v>
      </c>
      <c r="U73" s="750">
        <f>(S73/O73)*100</f>
        <v>90.94402394114944</v>
      </c>
      <c r="V73" s="780">
        <f>SUM(V62:V71)</f>
        <v>1418690</v>
      </c>
      <c r="W73" s="780">
        <f>SUM(W62:W71)</f>
        <v>1758099.6</v>
      </c>
      <c r="X73" s="781">
        <f>(W73/V73)*100</f>
        <v>123.92415538278271</v>
      </c>
      <c r="Y73" s="750">
        <f>(W73/S73)*100</f>
        <v>81.2767512148175</v>
      </c>
      <c r="Z73" s="780">
        <f>SUM(Z62:Z71)</f>
        <v>1535452</v>
      </c>
      <c r="AA73" s="782">
        <f>(Z73/V73)*100</f>
        <v>108.23026876907569</v>
      </c>
      <c r="AB73" s="754"/>
      <c r="AC73" s="711"/>
      <c r="AD73" s="711"/>
    </row>
    <row r="74" spans="1:30" s="786" customFormat="1" ht="15" customHeight="1" thickTop="1">
      <c r="A74" s="783"/>
      <c r="B74" s="691"/>
      <c r="C74" s="690"/>
      <c r="D74" s="690"/>
      <c r="E74" s="690"/>
      <c r="F74" s="784"/>
      <c r="G74" s="784"/>
      <c r="H74" s="784"/>
      <c r="I74" s="784"/>
      <c r="J74" s="784"/>
      <c r="K74" s="784"/>
      <c r="L74" s="784"/>
      <c r="M74" s="784"/>
      <c r="N74" s="784"/>
      <c r="O74" s="784"/>
      <c r="P74" s="784"/>
      <c r="Q74" s="784"/>
      <c r="R74" s="785"/>
      <c r="S74" s="785"/>
      <c r="T74" s="785"/>
      <c r="U74" s="785"/>
      <c r="V74" s="784"/>
      <c r="W74" s="784"/>
      <c r="X74" s="784"/>
      <c r="Y74" s="784"/>
      <c r="Z74" s="668"/>
      <c r="AA74" s="668"/>
      <c r="AB74" s="784"/>
      <c r="AC74" s="784"/>
      <c r="AD74" s="784"/>
    </row>
    <row r="76" spans="1:2" ht="10.5">
      <c r="A76" s="783"/>
      <c r="B76" s="691"/>
    </row>
    <row r="77" spans="1:2" ht="10.5">
      <c r="A77" s="783"/>
      <c r="B77" s="787"/>
    </row>
    <row r="78" spans="1:2" ht="12.75">
      <c r="A78" s="783"/>
      <c r="B78" s="788"/>
    </row>
    <row r="79" spans="1:2" ht="10.5">
      <c r="A79" s="783"/>
      <c r="B79" s="691"/>
    </row>
    <row r="80" spans="1:2" ht="10.5">
      <c r="A80" s="783"/>
      <c r="B80" s="691"/>
    </row>
    <row r="81" spans="1:2" ht="10.5">
      <c r="A81" s="783"/>
      <c r="B81" s="691"/>
    </row>
    <row r="82" spans="1:2" ht="10.5">
      <c r="A82" s="783"/>
      <c r="B82" s="691"/>
    </row>
    <row r="83" spans="1:2" ht="10.5">
      <c r="A83" s="783"/>
      <c r="B83" s="691"/>
    </row>
    <row r="84" spans="1:2" ht="10.5">
      <c r="A84" s="783"/>
      <c r="B84" s="691"/>
    </row>
    <row r="85" spans="1:2" ht="10.5">
      <c r="A85" s="783"/>
      <c r="B85" s="691"/>
    </row>
    <row r="86" spans="1:2" ht="10.5">
      <c r="A86" s="783"/>
      <c r="B86" s="691"/>
    </row>
    <row r="87" spans="1:2" ht="10.5">
      <c r="A87" s="783"/>
      <c r="B87" s="691"/>
    </row>
    <row r="88" spans="1:2" ht="10.5">
      <c r="A88" s="783"/>
      <c r="B88" s="691"/>
    </row>
    <row r="89" spans="1:2" ht="10.5">
      <c r="A89" s="783"/>
      <c r="B89" s="691"/>
    </row>
    <row r="90" spans="1:2" ht="10.5">
      <c r="A90" s="783"/>
      <c r="B90" s="691"/>
    </row>
    <row r="91" spans="1:2" ht="10.5">
      <c r="A91" s="783"/>
      <c r="B91" s="691"/>
    </row>
    <row r="92" spans="1:2" ht="10.5">
      <c r="A92" s="783"/>
      <c r="B92" s="691"/>
    </row>
    <row r="93" spans="1:2" ht="10.5">
      <c r="A93" s="783"/>
      <c r="B93" s="691"/>
    </row>
    <row r="94" spans="1:2" ht="10.5">
      <c r="A94" s="783"/>
      <c r="B94" s="691"/>
    </row>
    <row r="95" spans="1:2" ht="10.5">
      <c r="A95" s="783"/>
      <c r="B95" s="691"/>
    </row>
    <row r="96" spans="1:2" ht="10.5">
      <c r="A96" s="783"/>
      <c r="B96" s="691"/>
    </row>
    <row r="97" spans="1:2" ht="10.5">
      <c r="A97" s="783"/>
      <c r="B97" s="691"/>
    </row>
    <row r="98" spans="1:2" ht="10.5">
      <c r="A98" s="783"/>
      <c r="B98" s="691"/>
    </row>
    <row r="99" spans="1:2" ht="10.5">
      <c r="A99" s="783"/>
      <c r="B99" s="691"/>
    </row>
    <row r="100" spans="1:2" ht="10.5">
      <c r="A100" s="783"/>
      <c r="B100" s="691"/>
    </row>
    <row r="101" spans="1:2" ht="10.5">
      <c r="A101" s="783"/>
      <c r="B101" s="691"/>
    </row>
    <row r="102" spans="1:2" ht="10.5">
      <c r="A102" s="783"/>
      <c r="B102" s="691"/>
    </row>
    <row r="103" spans="1:2" ht="10.5">
      <c r="A103" s="783"/>
      <c r="B103" s="691"/>
    </row>
    <row r="104" spans="1:2" ht="10.5">
      <c r="A104" s="783"/>
      <c r="B104" s="691"/>
    </row>
    <row r="105" spans="1:2" ht="10.5">
      <c r="A105" s="783"/>
      <c r="B105" s="691"/>
    </row>
    <row r="106" spans="1:2" ht="10.5">
      <c r="A106" s="783"/>
      <c r="B106" s="691"/>
    </row>
    <row r="107" spans="1:2" ht="10.5">
      <c r="A107" s="783"/>
      <c r="B107" s="691"/>
    </row>
    <row r="108" spans="1:2" ht="10.5">
      <c r="A108" s="783"/>
      <c r="B108" s="691"/>
    </row>
    <row r="109" spans="1:2" ht="10.5">
      <c r="A109" s="783"/>
      <c r="B109" s="691"/>
    </row>
    <row r="110" spans="1:2" ht="10.5">
      <c r="A110" s="783"/>
      <c r="B110" s="691"/>
    </row>
    <row r="111" spans="1:2" ht="10.5">
      <c r="A111" s="783"/>
      <c r="B111" s="691"/>
    </row>
    <row r="112" spans="1:2" ht="10.5">
      <c r="A112" s="783"/>
      <c r="B112" s="691"/>
    </row>
    <row r="113" spans="1:2" ht="10.5">
      <c r="A113" s="783"/>
      <c r="B113" s="691"/>
    </row>
    <row r="114" spans="1:2" ht="10.5">
      <c r="A114" s="783"/>
      <c r="B114" s="691"/>
    </row>
    <row r="115" spans="1:2" ht="10.5">
      <c r="A115" s="783"/>
      <c r="B115" s="691"/>
    </row>
    <row r="116" spans="1:2" ht="10.5">
      <c r="A116" s="783"/>
      <c r="B116" s="691"/>
    </row>
    <row r="117" spans="1:2" ht="10.5">
      <c r="A117" s="783"/>
      <c r="B117" s="691"/>
    </row>
    <row r="118" spans="1:2" ht="10.5">
      <c r="A118" s="783"/>
      <c r="B118" s="691"/>
    </row>
    <row r="119" spans="1:2" ht="10.5">
      <c r="A119" s="783"/>
      <c r="B119" s="691"/>
    </row>
    <row r="120" spans="1:2" ht="10.5">
      <c r="A120" s="783"/>
      <c r="B120" s="691"/>
    </row>
    <row r="121" spans="1:2" ht="10.5">
      <c r="A121" s="783"/>
      <c r="B121" s="691"/>
    </row>
    <row r="122" spans="1:2" ht="10.5">
      <c r="A122" s="783"/>
      <c r="B122" s="691"/>
    </row>
    <row r="123" spans="1:2" ht="10.5">
      <c r="A123" s="783"/>
      <c r="B123" s="691"/>
    </row>
    <row r="124" spans="1:2" ht="10.5">
      <c r="A124" s="783"/>
      <c r="B124" s="691"/>
    </row>
    <row r="125" spans="1:2" ht="10.5">
      <c r="A125" s="783"/>
      <c r="B125" s="691"/>
    </row>
    <row r="126" spans="1:2" ht="10.5">
      <c r="A126" s="783"/>
      <c r="B126" s="691"/>
    </row>
    <row r="127" spans="1:2" ht="10.5">
      <c r="A127" s="783"/>
      <c r="B127" s="691"/>
    </row>
    <row r="128" spans="1:2" ht="10.5">
      <c r="A128" s="783"/>
      <c r="B128" s="691"/>
    </row>
    <row r="129" spans="1:2" ht="10.5">
      <c r="A129" s="783"/>
      <c r="B129" s="691"/>
    </row>
    <row r="130" spans="1:2" ht="10.5">
      <c r="A130" s="783"/>
      <c r="B130" s="691"/>
    </row>
    <row r="131" spans="1:2" ht="10.5">
      <c r="A131" s="783"/>
      <c r="B131" s="691"/>
    </row>
    <row r="132" spans="1:2" ht="10.5">
      <c r="A132" s="783"/>
      <c r="B132" s="691"/>
    </row>
    <row r="1719" ht="18.75" customHeight="1"/>
  </sheetData>
  <mergeCells count="38">
    <mergeCell ref="P67:P68"/>
    <mergeCell ref="Q67:Q68"/>
    <mergeCell ref="AA67:AA68"/>
    <mergeCell ref="A73:B73"/>
    <mergeCell ref="T67:T68"/>
    <mergeCell ref="U67:U68"/>
    <mergeCell ref="X67:X68"/>
    <mergeCell ref="Y67:Y68"/>
    <mergeCell ref="C2:E2"/>
    <mergeCell ref="F2:I2"/>
    <mergeCell ref="A65:AA65"/>
    <mergeCell ref="A67:A68"/>
    <mergeCell ref="B67:B68"/>
    <mergeCell ref="E67:E68"/>
    <mergeCell ref="H67:H68"/>
    <mergeCell ref="I67:I68"/>
    <mergeCell ref="L67:L68"/>
    <mergeCell ref="M67:M68"/>
    <mergeCell ref="R2:U2"/>
    <mergeCell ref="V2:Y2"/>
    <mergeCell ref="A62:B62"/>
    <mergeCell ref="P3:P4"/>
    <mergeCell ref="Q3:Q4"/>
    <mergeCell ref="T3:T4"/>
    <mergeCell ref="H3:H4"/>
    <mergeCell ref="I3:I4"/>
    <mergeCell ref="A1:B4"/>
    <mergeCell ref="C1:AA1"/>
    <mergeCell ref="X3:X4"/>
    <mergeCell ref="Y3:Y4"/>
    <mergeCell ref="Z2:AA2"/>
    <mergeCell ref="E3:E4"/>
    <mergeCell ref="L3:L4"/>
    <mergeCell ref="M3:M4"/>
    <mergeCell ref="AA3:AA4"/>
    <mergeCell ref="U3:U4"/>
    <mergeCell ref="J2:M2"/>
    <mergeCell ref="N2:Q2"/>
  </mergeCells>
  <printOptions horizontalCentered="1"/>
  <pageMargins left="0.1968503937007874" right="0.1968503937007874" top="0.984251968503937" bottom="0.7874015748031497" header="0.5118110236220472" footer="0.5118110236220472"/>
  <pageSetup firstPageNumber="15" useFirstPageNumber="1" horizontalDpi="600" verticalDpi="600" orientation="landscape" paperSize="9" scale="80" r:id="rId1"/>
  <headerFooter alignWithMargins="0">
    <oddHeader>&amp;L&amp;"Arial CE,tučné"&amp;12NÁVRH ROZPOČTU NA ROK 2006 - VÝVOJ ROZPOČTU PŘÍJMŮ</oddHeader>
    <oddFooter>&amp;COddíl III. - &amp;P &amp;RVývoj rozpočtu příjmů</oddFooter>
  </headerFooter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S229"/>
  <sheetViews>
    <sheetView workbookViewId="0" topLeftCell="A1">
      <selection activeCell="I9" sqref="I9"/>
    </sheetView>
  </sheetViews>
  <sheetFormatPr defaultColWidth="9.00390625" defaultRowHeight="12.75"/>
  <cols>
    <col min="1" max="1" width="4.00390625" style="5" customWidth="1"/>
    <col min="2" max="2" width="19.875" style="5" customWidth="1"/>
    <col min="3" max="4" width="7.625" style="5" customWidth="1"/>
    <col min="5" max="5" width="3.75390625" style="5" customWidth="1"/>
    <col min="6" max="7" width="7.625" style="5" customWidth="1"/>
    <col min="8" max="8" width="3.625" style="5" customWidth="1"/>
    <col min="9" max="9" width="3.25390625" style="5" customWidth="1"/>
    <col min="10" max="11" width="7.625" style="8" customWidth="1"/>
    <col min="12" max="12" width="4.625" style="8" customWidth="1"/>
    <col min="13" max="13" width="3.625" style="8" customWidth="1"/>
    <col min="14" max="15" width="7.625" style="8" customWidth="1"/>
    <col min="16" max="17" width="3.625" style="8" customWidth="1"/>
    <col min="18" max="19" width="7.625" style="8" customWidth="1"/>
    <col min="20" max="20" width="3.75390625" style="8" customWidth="1"/>
    <col min="21" max="21" width="4.625" style="8" customWidth="1"/>
    <col min="22" max="23" width="7.625" style="8" customWidth="1"/>
    <col min="24" max="24" width="5.125" style="8" customWidth="1"/>
    <col min="25" max="25" width="4.75390625" style="8" customWidth="1"/>
    <col min="26" max="26" width="7.625" style="5" customWidth="1"/>
    <col min="27" max="27" width="4.75390625" style="5" customWidth="1"/>
    <col min="28" max="28" width="29.125" style="5" customWidth="1"/>
    <col min="29" max="16384" width="9.125" style="5" customWidth="1"/>
  </cols>
  <sheetData>
    <row r="1" spans="1:29" s="8" customFormat="1" ht="12" customHeight="1" thickTop="1">
      <c r="A1" s="1210" t="s">
        <v>494</v>
      </c>
      <c r="B1" s="1211"/>
      <c r="C1" s="1216" t="s">
        <v>1289</v>
      </c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  <c r="P1" s="1217"/>
      <c r="Q1" s="1217"/>
      <c r="R1" s="1217"/>
      <c r="S1" s="1217"/>
      <c r="T1" s="1217"/>
      <c r="U1" s="1217"/>
      <c r="V1" s="1217"/>
      <c r="W1" s="1217"/>
      <c r="X1" s="1217"/>
      <c r="Y1" s="1217"/>
      <c r="Z1" s="1217"/>
      <c r="AA1" s="1218"/>
      <c r="AB1" s="789"/>
      <c r="AC1" s="789"/>
    </row>
    <row r="2" spans="1:27" s="8" customFormat="1" ht="12" customHeight="1">
      <c r="A2" s="1212"/>
      <c r="B2" s="1213"/>
      <c r="C2" s="1251">
        <v>2000</v>
      </c>
      <c r="D2" s="1251"/>
      <c r="E2" s="1251"/>
      <c r="F2" s="1243">
        <v>2001</v>
      </c>
      <c r="G2" s="1251"/>
      <c r="H2" s="1251"/>
      <c r="I2" s="1251"/>
      <c r="J2" s="1241">
        <v>2002</v>
      </c>
      <c r="K2" s="1242"/>
      <c r="L2" s="1242"/>
      <c r="M2" s="1243"/>
      <c r="N2" s="1241">
        <v>2003</v>
      </c>
      <c r="O2" s="1242"/>
      <c r="P2" s="1242"/>
      <c r="Q2" s="1243"/>
      <c r="R2" s="1241">
        <v>2004</v>
      </c>
      <c r="S2" s="1242"/>
      <c r="T2" s="1242"/>
      <c r="U2" s="1243"/>
      <c r="V2" s="1244">
        <v>2005</v>
      </c>
      <c r="W2" s="1245"/>
      <c r="X2" s="1245"/>
      <c r="Y2" s="1246"/>
      <c r="Z2" s="1237">
        <v>2006</v>
      </c>
      <c r="AA2" s="1238"/>
    </row>
    <row r="3" spans="1:71" s="100" customFormat="1" ht="59.25" customHeight="1">
      <c r="A3" s="1212"/>
      <c r="B3" s="1213"/>
      <c r="C3" s="790" t="s">
        <v>1259</v>
      </c>
      <c r="D3" s="791" t="s">
        <v>1260</v>
      </c>
      <c r="E3" s="1233" t="s">
        <v>1261</v>
      </c>
      <c r="F3" s="792" t="s">
        <v>1259</v>
      </c>
      <c r="G3" s="791" t="s">
        <v>1260</v>
      </c>
      <c r="H3" s="1233" t="s">
        <v>1261</v>
      </c>
      <c r="I3" s="1249" t="s">
        <v>1262</v>
      </c>
      <c r="J3" s="790" t="s">
        <v>1259</v>
      </c>
      <c r="K3" s="791" t="s">
        <v>1260</v>
      </c>
      <c r="L3" s="1233" t="s">
        <v>1261</v>
      </c>
      <c r="M3" s="1235" t="s">
        <v>1286</v>
      </c>
      <c r="N3" s="790" t="s">
        <v>1259</v>
      </c>
      <c r="O3" s="791" t="s">
        <v>1260</v>
      </c>
      <c r="P3" s="1233" t="s">
        <v>1261</v>
      </c>
      <c r="Q3" s="1235" t="s">
        <v>1290</v>
      </c>
      <c r="R3" s="790" t="s">
        <v>1259</v>
      </c>
      <c r="S3" s="791" t="s">
        <v>1260</v>
      </c>
      <c r="T3" s="1233" t="s">
        <v>1261</v>
      </c>
      <c r="U3" s="1235" t="s">
        <v>1291</v>
      </c>
      <c r="V3" s="790" t="s">
        <v>1259</v>
      </c>
      <c r="W3" s="791" t="s">
        <v>1260</v>
      </c>
      <c r="X3" s="1233" t="s">
        <v>1261</v>
      </c>
      <c r="Y3" s="1235" t="s">
        <v>1292</v>
      </c>
      <c r="Z3" s="792" t="s">
        <v>1267</v>
      </c>
      <c r="AA3" s="1239" t="s">
        <v>1268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1:71" s="100" customFormat="1" ht="12" customHeight="1">
      <c r="A4" s="1214"/>
      <c r="B4" s="1215"/>
      <c r="C4" s="793" t="s">
        <v>477</v>
      </c>
      <c r="D4" s="794" t="s">
        <v>477</v>
      </c>
      <c r="E4" s="1234"/>
      <c r="F4" s="795" t="s">
        <v>477</v>
      </c>
      <c r="G4" s="794" t="s">
        <v>477</v>
      </c>
      <c r="H4" s="1234"/>
      <c r="I4" s="1250"/>
      <c r="J4" s="796" t="s">
        <v>477</v>
      </c>
      <c r="K4" s="794" t="s">
        <v>477</v>
      </c>
      <c r="L4" s="1234"/>
      <c r="M4" s="1236"/>
      <c r="N4" s="796" t="s">
        <v>477</v>
      </c>
      <c r="O4" s="794" t="s">
        <v>477</v>
      </c>
      <c r="P4" s="1234"/>
      <c r="Q4" s="1236"/>
      <c r="R4" s="796" t="s">
        <v>477</v>
      </c>
      <c r="S4" s="794" t="s">
        <v>477</v>
      </c>
      <c r="T4" s="1234"/>
      <c r="U4" s="1236"/>
      <c r="V4" s="796" t="s">
        <v>477</v>
      </c>
      <c r="W4" s="794" t="s">
        <v>477</v>
      </c>
      <c r="X4" s="1234"/>
      <c r="Y4" s="1236"/>
      <c r="Z4" s="795" t="s">
        <v>477</v>
      </c>
      <c r="AA4" s="1240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1:28" ht="12" customHeight="1">
      <c r="A5" s="797">
        <v>100</v>
      </c>
      <c r="B5" s="734" t="s">
        <v>339</v>
      </c>
      <c r="C5" s="715">
        <v>24659</v>
      </c>
      <c r="D5" s="715">
        <v>24193.4</v>
      </c>
      <c r="E5" s="733">
        <f>(D5/C5)*100</f>
        <v>98.11184557362425</v>
      </c>
      <c r="F5" s="798">
        <v>26882</v>
      </c>
      <c r="G5" s="798">
        <v>26925</v>
      </c>
      <c r="H5" s="733">
        <f>(G5/F5)*100</f>
        <v>100.15995833643329</v>
      </c>
      <c r="I5" s="715">
        <f>(G5/D5)*100</f>
        <v>111.29068258285318</v>
      </c>
      <c r="J5" s="715">
        <v>32974</v>
      </c>
      <c r="K5" s="798">
        <v>34448</v>
      </c>
      <c r="L5" s="733">
        <f>(K5/J5)*100</f>
        <v>104.4701886334688</v>
      </c>
      <c r="M5" s="715">
        <f>(K5/G5)*100</f>
        <v>127.94057567316621</v>
      </c>
      <c r="N5" s="715">
        <v>40372</v>
      </c>
      <c r="O5" s="715">
        <v>41036</v>
      </c>
      <c r="P5" s="733">
        <f>(O5/N5)*100</f>
        <v>101.64470425047062</v>
      </c>
      <c r="Q5" s="715">
        <f>(O5/K5)*100</f>
        <v>119.12447747329308</v>
      </c>
      <c r="R5" s="715">
        <v>43380</v>
      </c>
      <c r="S5" s="715">
        <v>43394.3</v>
      </c>
      <c r="T5" s="733">
        <f>(S5/R5)*100</f>
        <v>100.03296449976948</v>
      </c>
      <c r="U5" s="715">
        <f>(S5/O5)*100</f>
        <v>105.74690515644801</v>
      </c>
      <c r="V5" s="715">
        <v>46200</v>
      </c>
      <c r="W5" s="715">
        <v>46170</v>
      </c>
      <c r="X5" s="733">
        <f>(W5/V5)*100</f>
        <v>99.93506493506493</v>
      </c>
      <c r="Y5" s="715">
        <f>(W5/S5)*100</f>
        <v>106.39646220817018</v>
      </c>
      <c r="Z5" s="715">
        <v>48069</v>
      </c>
      <c r="AA5" s="722">
        <f>(Z5/V5)*100</f>
        <v>104.04545454545455</v>
      </c>
      <c r="AB5" s="668"/>
    </row>
    <row r="6" spans="1:28" ht="19.5" customHeight="1">
      <c r="A6" s="677">
        <v>101</v>
      </c>
      <c r="B6" s="734" t="s">
        <v>1269</v>
      </c>
      <c r="C6" s="715">
        <v>2753</v>
      </c>
      <c r="D6" s="798">
        <v>3537</v>
      </c>
      <c r="E6" s="733">
        <f>(D6/C6)*100</f>
        <v>128.47802397384672</v>
      </c>
      <c r="F6" s="798">
        <v>2503</v>
      </c>
      <c r="G6" s="798">
        <v>2422.9</v>
      </c>
      <c r="H6" s="733">
        <f>(G6/F6)*100</f>
        <v>96.79984019176987</v>
      </c>
      <c r="I6" s="715">
        <f>(G6/D6)*100</f>
        <v>68.50155499010461</v>
      </c>
      <c r="J6" s="715">
        <v>2093</v>
      </c>
      <c r="K6" s="798">
        <v>2093</v>
      </c>
      <c r="L6" s="733">
        <f aca="true" t="shared" si="0" ref="L6:L32">(K6/J6)*100</f>
        <v>100</v>
      </c>
      <c r="M6" s="715">
        <f aca="true" t="shared" si="1" ref="M6:M72">(K6/G6)*100</f>
        <v>86.38408518717239</v>
      </c>
      <c r="N6" s="715">
        <v>2240</v>
      </c>
      <c r="O6" s="715">
        <v>4103.9</v>
      </c>
      <c r="P6" s="733">
        <f aca="true" t="shared" si="2" ref="P6:P68">(O6/N6)*100</f>
        <v>183.20982142857142</v>
      </c>
      <c r="Q6" s="715">
        <f aca="true" t="shared" si="3" ref="Q6:Q68">(O6/K6)*100</f>
        <v>196.07740086000953</v>
      </c>
      <c r="R6" s="715">
        <v>2125</v>
      </c>
      <c r="S6" s="715">
        <v>4629.6</v>
      </c>
      <c r="T6" s="733">
        <f>(S6/R6)*100</f>
        <v>217.86352941176474</v>
      </c>
      <c r="U6" s="715">
        <f>(S6/O6)*100</f>
        <v>112.80976631984213</v>
      </c>
      <c r="V6" s="715">
        <v>2470</v>
      </c>
      <c r="W6" s="715">
        <v>4489.6</v>
      </c>
      <c r="X6" s="733">
        <f>(W6/V6)*100</f>
        <v>181.76518218623482</v>
      </c>
      <c r="Y6" s="715">
        <f>(W6/S6)*100</f>
        <v>96.97598064627614</v>
      </c>
      <c r="Z6" s="715">
        <v>2465</v>
      </c>
      <c r="AA6" s="722">
        <f aca="true" t="shared" si="4" ref="AA6:AA69">(Z6/V6)*100</f>
        <v>99.79757085020243</v>
      </c>
      <c r="AB6" s="668"/>
    </row>
    <row r="7" spans="1:28" ht="12" customHeight="1">
      <c r="A7" s="677">
        <v>102</v>
      </c>
      <c r="B7" s="692" t="s">
        <v>1293</v>
      </c>
      <c r="C7" s="715">
        <v>35629</v>
      </c>
      <c r="D7" s="798">
        <v>38173.6</v>
      </c>
      <c r="E7" s="733">
        <f>(D7/C7)*100</f>
        <v>107.14193494063824</v>
      </c>
      <c r="F7" s="798">
        <v>40143</v>
      </c>
      <c r="G7" s="798">
        <v>33482.3</v>
      </c>
      <c r="H7" s="733">
        <f>(G7/F7)*100</f>
        <v>83.40756794459807</v>
      </c>
      <c r="I7" s="715">
        <f>(G7/D7)*100</f>
        <v>87.71061676132197</v>
      </c>
      <c r="J7" s="715">
        <v>76091</v>
      </c>
      <c r="K7" s="798">
        <v>70345.1</v>
      </c>
      <c r="L7" s="733">
        <f t="shared" si="0"/>
        <v>92.44864701475865</v>
      </c>
      <c r="M7" s="715">
        <f t="shared" si="1"/>
        <v>210.09637928099326</v>
      </c>
      <c r="N7" s="715">
        <v>47137</v>
      </c>
      <c r="O7" s="715">
        <v>137362.3</v>
      </c>
      <c r="P7" s="733">
        <f t="shared" si="2"/>
        <v>291.4107813394997</v>
      </c>
      <c r="Q7" s="715">
        <f t="shared" si="3"/>
        <v>195.26918008503787</v>
      </c>
      <c r="R7" s="715">
        <v>29535</v>
      </c>
      <c r="S7" s="715">
        <v>109177.1</v>
      </c>
      <c r="T7" s="733">
        <f>(S7/R7)*100</f>
        <v>369.65329270357205</v>
      </c>
      <c r="U7" s="715">
        <f>(S7/O7)*100</f>
        <v>79.48112400564057</v>
      </c>
      <c r="V7" s="715">
        <v>23349</v>
      </c>
      <c r="W7" s="715">
        <v>48112.5</v>
      </c>
      <c r="X7" s="733">
        <f>(W7/V7)*100</f>
        <v>206.05807529230376</v>
      </c>
      <c r="Y7" s="715">
        <f>(W7/S7)*100</f>
        <v>44.06830736482284</v>
      </c>
      <c r="Z7" s="715">
        <v>13998</v>
      </c>
      <c r="AA7" s="722">
        <f t="shared" si="4"/>
        <v>59.95117563921367</v>
      </c>
      <c r="AB7" s="668"/>
    </row>
    <row r="8" spans="1:28" ht="19.5" customHeight="1">
      <c r="A8" s="677">
        <v>103</v>
      </c>
      <c r="B8" s="692" t="s">
        <v>1471</v>
      </c>
      <c r="C8" s="715" t="s">
        <v>1205</v>
      </c>
      <c r="D8" s="798" t="s">
        <v>1205</v>
      </c>
      <c r="E8" s="733" t="s">
        <v>1205</v>
      </c>
      <c r="F8" s="798" t="s">
        <v>1205</v>
      </c>
      <c r="G8" s="798" t="s">
        <v>1205</v>
      </c>
      <c r="H8" s="733" t="s">
        <v>1205</v>
      </c>
      <c r="I8" s="715" t="s">
        <v>1205</v>
      </c>
      <c r="J8" s="715" t="s">
        <v>1205</v>
      </c>
      <c r="K8" s="798" t="s">
        <v>1205</v>
      </c>
      <c r="L8" s="733" t="s">
        <v>1205</v>
      </c>
      <c r="M8" s="715" t="s">
        <v>1205</v>
      </c>
      <c r="N8" s="715" t="s">
        <v>1205</v>
      </c>
      <c r="O8" s="715" t="s">
        <v>1205</v>
      </c>
      <c r="P8" s="733" t="s">
        <v>1205</v>
      </c>
      <c r="Q8" s="715" t="s">
        <v>1205</v>
      </c>
      <c r="R8" s="715">
        <v>170</v>
      </c>
      <c r="S8" s="715">
        <v>170</v>
      </c>
      <c r="T8" s="733">
        <f>(S8/R8)*100</f>
        <v>100</v>
      </c>
      <c r="U8" s="715" t="s">
        <v>1205</v>
      </c>
      <c r="V8" s="715">
        <v>170</v>
      </c>
      <c r="W8" s="715">
        <v>170</v>
      </c>
      <c r="X8" s="733">
        <f>(W8/V8)*100</f>
        <v>100</v>
      </c>
      <c r="Y8" s="715">
        <f>(W8/S8)*100</f>
        <v>100</v>
      </c>
      <c r="Z8" s="715">
        <v>170</v>
      </c>
      <c r="AA8" s="722">
        <f t="shared" si="4"/>
        <v>100</v>
      </c>
      <c r="AB8" s="668"/>
    </row>
    <row r="9" spans="1:28" ht="12" customHeight="1">
      <c r="A9" s="677">
        <v>104</v>
      </c>
      <c r="B9" s="692" t="s">
        <v>1294</v>
      </c>
      <c r="C9" s="715">
        <v>12869</v>
      </c>
      <c r="D9" s="798">
        <v>13738.1</v>
      </c>
      <c r="E9" s="733">
        <f>(D9/C9)*100</f>
        <v>106.75343849560961</v>
      </c>
      <c r="F9" s="798">
        <v>10255</v>
      </c>
      <c r="G9" s="798">
        <v>4984.4</v>
      </c>
      <c r="H9" s="733">
        <f>(G9/F9)*100</f>
        <v>48.604583130180394</v>
      </c>
      <c r="I9" s="715">
        <f>(G9/D9)*100</f>
        <v>36.28158187813453</v>
      </c>
      <c r="J9" s="715" t="s">
        <v>1205</v>
      </c>
      <c r="K9" s="798" t="s">
        <v>1205</v>
      </c>
      <c r="L9" s="733" t="s">
        <v>1205</v>
      </c>
      <c r="M9" s="715" t="s">
        <v>1205</v>
      </c>
      <c r="N9" s="715" t="s">
        <v>1205</v>
      </c>
      <c r="O9" s="715" t="s">
        <v>1205</v>
      </c>
      <c r="P9" s="733" t="s">
        <v>1205</v>
      </c>
      <c r="Q9" s="715" t="s">
        <v>1205</v>
      </c>
      <c r="R9" s="715" t="s">
        <v>1205</v>
      </c>
      <c r="S9" s="715" t="s">
        <v>1205</v>
      </c>
      <c r="T9" s="733" t="s">
        <v>1205</v>
      </c>
      <c r="U9" s="715" t="s">
        <v>1205</v>
      </c>
      <c r="V9" s="715" t="s">
        <v>1205</v>
      </c>
      <c r="W9" s="715" t="s">
        <v>1205</v>
      </c>
      <c r="X9" s="733" t="s">
        <v>1205</v>
      </c>
      <c r="Y9" s="715" t="s">
        <v>1205</v>
      </c>
      <c r="Z9" s="715" t="s">
        <v>1205</v>
      </c>
      <c r="AA9" s="722" t="s">
        <v>1205</v>
      </c>
      <c r="AB9" s="668"/>
    </row>
    <row r="10" spans="1:28" ht="11.25" customHeight="1">
      <c r="A10" s="677">
        <v>104</v>
      </c>
      <c r="B10" s="692" t="s">
        <v>1295</v>
      </c>
      <c r="C10" s="715" t="s">
        <v>1205</v>
      </c>
      <c r="D10" s="679" t="s">
        <v>1205</v>
      </c>
      <c r="E10" s="733" t="s">
        <v>1205</v>
      </c>
      <c r="F10" s="798" t="s">
        <v>1205</v>
      </c>
      <c r="G10" s="798">
        <v>3043</v>
      </c>
      <c r="H10" s="733" t="s">
        <v>1205</v>
      </c>
      <c r="I10" s="715" t="s">
        <v>1205</v>
      </c>
      <c r="J10" s="715">
        <v>5893</v>
      </c>
      <c r="K10" s="798">
        <v>5993</v>
      </c>
      <c r="L10" s="733">
        <f t="shared" si="0"/>
        <v>101.69692855930765</v>
      </c>
      <c r="M10" s="715">
        <f t="shared" si="1"/>
        <v>196.94380545514295</v>
      </c>
      <c r="N10" s="715">
        <v>5379</v>
      </c>
      <c r="O10" s="715">
        <v>5607</v>
      </c>
      <c r="P10" s="733">
        <f t="shared" si="2"/>
        <v>104.23870607919687</v>
      </c>
      <c r="Q10" s="715">
        <f t="shared" si="3"/>
        <v>93.5591523444018</v>
      </c>
      <c r="R10" s="715">
        <v>5532</v>
      </c>
      <c r="S10" s="715">
        <v>6993.7</v>
      </c>
      <c r="T10" s="733">
        <f>(S10/R10)*100</f>
        <v>126.42263195950831</v>
      </c>
      <c r="U10" s="715">
        <f>(S10/O10)*100</f>
        <v>124.73158551810238</v>
      </c>
      <c r="V10" s="715">
        <v>6000</v>
      </c>
      <c r="W10" s="715">
        <v>6453.8</v>
      </c>
      <c r="X10" s="733">
        <f>(W10/V10)*100</f>
        <v>107.56333333333335</v>
      </c>
      <c r="Y10" s="715">
        <f>(W10/S10)*100</f>
        <v>92.28019503267227</v>
      </c>
      <c r="Z10" s="715">
        <v>5973</v>
      </c>
      <c r="AA10" s="722">
        <f t="shared" si="4"/>
        <v>99.55000000000001</v>
      </c>
      <c r="AB10" s="668"/>
    </row>
    <row r="11" spans="1:28" ht="12" customHeight="1">
      <c r="A11" s="677">
        <v>105</v>
      </c>
      <c r="B11" s="692" t="s">
        <v>340</v>
      </c>
      <c r="C11" s="715">
        <v>37093</v>
      </c>
      <c r="D11" s="798">
        <v>34945</v>
      </c>
      <c r="E11" s="733">
        <f>(D11/C11)*100</f>
        <v>94.2091499743887</v>
      </c>
      <c r="F11" s="798">
        <v>16031</v>
      </c>
      <c r="G11" s="798">
        <v>20127.8</v>
      </c>
      <c r="H11" s="733">
        <f>(G11/F11)*100</f>
        <v>125.55548624539954</v>
      </c>
      <c r="I11" s="715">
        <f>(G11/D11)*100</f>
        <v>57.598511947345834</v>
      </c>
      <c r="J11" s="715">
        <v>16525</v>
      </c>
      <c r="K11" s="798">
        <v>59373</v>
      </c>
      <c r="L11" s="733">
        <f t="shared" si="0"/>
        <v>359.2919818456883</v>
      </c>
      <c r="M11" s="715">
        <f t="shared" si="1"/>
        <v>294.9800773060146</v>
      </c>
      <c r="N11" s="715">
        <v>20540</v>
      </c>
      <c r="O11" s="715">
        <v>24585.4</v>
      </c>
      <c r="P11" s="733">
        <f t="shared" si="2"/>
        <v>119.69522882181111</v>
      </c>
      <c r="Q11" s="715">
        <f t="shared" si="3"/>
        <v>41.408384282417934</v>
      </c>
      <c r="R11" s="715">
        <v>14520</v>
      </c>
      <c r="S11" s="715">
        <v>14045</v>
      </c>
      <c r="T11" s="733">
        <f>(S11/R11)*100</f>
        <v>96.72865013774104</v>
      </c>
      <c r="U11" s="715">
        <f>(S11/O11)*100</f>
        <v>57.12740081511791</v>
      </c>
      <c r="V11" s="715">
        <v>14550</v>
      </c>
      <c r="W11" s="715">
        <v>14761</v>
      </c>
      <c r="X11" s="733">
        <f>(W11/V11)*100</f>
        <v>101.45017182130584</v>
      </c>
      <c r="Y11" s="715">
        <f>(W11/S11)*100</f>
        <v>105.09789960840156</v>
      </c>
      <c r="Z11" s="715">
        <v>10170</v>
      </c>
      <c r="AA11" s="722">
        <f t="shared" si="4"/>
        <v>69.89690721649484</v>
      </c>
      <c r="AB11" s="668"/>
    </row>
    <row r="12" spans="1:28" ht="11.25" customHeight="1">
      <c r="A12" s="677">
        <v>106</v>
      </c>
      <c r="B12" s="692" t="s">
        <v>341</v>
      </c>
      <c r="C12" s="715">
        <v>34087</v>
      </c>
      <c r="D12" s="798">
        <v>53543.2</v>
      </c>
      <c r="E12" s="733">
        <f>(D12/C12)*100</f>
        <v>157.07806495144777</v>
      </c>
      <c r="F12" s="798">
        <v>47990</v>
      </c>
      <c r="G12" s="798">
        <v>57612</v>
      </c>
      <c r="H12" s="733">
        <f>(G12/F12)*100</f>
        <v>120.05001041883725</v>
      </c>
      <c r="I12" s="715">
        <f>(G12/D12)*100</f>
        <v>107.59909755113628</v>
      </c>
      <c r="J12" s="715">
        <v>55840</v>
      </c>
      <c r="K12" s="798">
        <v>72987.8</v>
      </c>
      <c r="L12" s="733">
        <f t="shared" si="0"/>
        <v>130.70881088825215</v>
      </c>
      <c r="M12" s="715">
        <f t="shared" si="1"/>
        <v>126.68853711032423</v>
      </c>
      <c r="N12" s="715">
        <v>90237</v>
      </c>
      <c r="O12" s="715">
        <v>105490.3</v>
      </c>
      <c r="P12" s="733">
        <f t="shared" si="2"/>
        <v>116.90359830224853</v>
      </c>
      <c r="Q12" s="715">
        <f t="shared" si="3"/>
        <v>144.5314148391923</v>
      </c>
      <c r="R12" s="715">
        <v>104040</v>
      </c>
      <c r="S12" s="715">
        <v>116553</v>
      </c>
      <c r="T12" s="733">
        <f>(S12/R12)*100</f>
        <v>112.0271049596309</v>
      </c>
      <c r="U12" s="715">
        <f>(S12/O12)*100</f>
        <v>110.48693576565807</v>
      </c>
      <c r="V12" s="715">
        <v>106890</v>
      </c>
      <c r="W12" s="715">
        <v>104921</v>
      </c>
      <c r="X12" s="733">
        <f>(W12/V12)*100</f>
        <v>98.15791935634765</v>
      </c>
      <c r="Y12" s="715">
        <f>(W12/S12)*100</f>
        <v>90.01999090542499</v>
      </c>
      <c r="Z12" s="715">
        <v>125099</v>
      </c>
      <c r="AA12" s="722">
        <f t="shared" si="4"/>
        <v>117.03526990363926</v>
      </c>
      <c r="AB12" s="668"/>
    </row>
    <row r="13" spans="1:28" ht="11.25" customHeight="1">
      <c r="A13" s="677">
        <v>108</v>
      </c>
      <c r="B13" s="692" t="s">
        <v>1296</v>
      </c>
      <c r="C13" s="715">
        <v>26161</v>
      </c>
      <c r="D13" s="798">
        <v>58546.5</v>
      </c>
      <c r="E13" s="733">
        <f>(D13/C13)*100</f>
        <v>223.7930507243607</v>
      </c>
      <c r="F13" s="798">
        <v>35481</v>
      </c>
      <c r="G13" s="798">
        <v>36403.5</v>
      </c>
      <c r="H13" s="733">
        <f>(G13/F13)*100</f>
        <v>102.59998308954088</v>
      </c>
      <c r="I13" s="715">
        <f>(G13/D13)*100</f>
        <v>62.17878096897338</v>
      </c>
      <c r="J13" s="715">
        <v>32396</v>
      </c>
      <c r="K13" s="798">
        <v>55350.5</v>
      </c>
      <c r="L13" s="733">
        <f t="shared" si="0"/>
        <v>170.8559698728238</v>
      </c>
      <c r="M13" s="715">
        <f t="shared" si="1"/>
        <v>152.0471932643839</v>
      </c>
      <c r="N13" s="715">
        <v>35952</v>
      </c>
      <c r="O13" s="715">
        <v>41130.3</v>
      </c>
      <c r="P13" s="733">
        <f t="shared" si="2"/>
        <v>114.40337116154875</v>
      </c>
      <c r="Q13" s="715">
        <f t="shared" si="3"/>
        <v>74.30881383185337</v>
      </c>
      <c r="R13" s="715">
        <v>34900</v>
      </c>
      <c r="S13" s="715">
        <v>39597.7</v>
      </c>
      <c r="T13" s="733">
        <f>(S13/R13)*100</f>
        <v>113.46045845272205</v>
      </c>
      <c r="U13" s="715">
        <f>(S13/O13)*100</f>
        <v>96.27379328621477</v>
      </c>
      <c r="V13" s="715">
        <v>34200</v>
      </c>
      <c r="W13" s="715">
        <v>34970</v>
      </c>
      <c r="X13" s="733">
        <f>(W13/V13)*100</f>
        <v>102.2514619883041</v>
      </c>
      <c r="Y13" s="715">
        <f>(W13/S13)*100</f>
        <v>88.31321011068826</v>
      </c>
      <c r="Z13" s="715">
        <v>34639</v>
      </c>
      <c r="AA13" s="722">
        <f t="shared" si="4"/>
        <v>101.28362573099415</v>
      </c>
      <c r="AB13" s="668"/>
    </row>
    <row r="14" spans="1:28" ht="11.25" customHeight="1">
      <c r="A14" s="677">
        <v>109</v>
      </c>
      <c r="B14" s="692" t="s">
        <v>1012</v>
      </c>
      <c r="C14" s="715" t="s">
        <v>1205</v>
      </c>
      <c r="D14" s="798" t="s">
        <v>1205</v>
      </c>
      <c r="E14" s="733" t="s">
        <v>1205</v>
      </c>
      <c r="F14" s="798" t="s">
        <v>1205</v>
      </c>
      <c r="G14" s="798" t="s">
        <v>1205</v>
      </c>
      <c r="H14" s="733" t="s">
        <v>1205</v>
      </c>
      <c r="I14" s="715" t="s">
        <v>1205</v>
      </c>
      <c r="J14" s="715" t="s">
        <v>1205</v>
      </c>
      <c r="K14" s="798" t="s">
        <v>1205</v>
      </c>
      <c r="L14" s="733" t="s">
        <v>1205</v>
      </c>
      <c r="M14" s="715" t="s">
        <v>1205</v>
      </c>
      <c r="N14" s="715">
        <v>341</v>
      </c>
      <c r="O14" s="715">
        <v>341</v>
      </c>
      <c r="P14" s="733">
        <f t="shared" si="2"/>
        <v>100</v>
      </c>
      <c r="Q14" s="715" t="s">
        <v>1205</v>
      </c>
      <c r="R14" s="715">
        <v>205</v>
      </c>
      <c r="S14" s="715">
        <v>205</v>
      </c>
      <c r="T14" s="733">
        <f aca="true" t="shared" si="5" ref="T14:T20">(S14/R14)*100</f>
        <v>100</v>
      </c>
      <c r="U14" s="715">
        <f>(S14/O14)*100</f>
        <v>60.117302052785924</v>
      </c>
      <c r="V14" s="715">
        <v>290</v>
      </c>
      <c r="W14" s="715">
        <v>290</v>
      </c>
      <c r="X14" s="733">
        <f aca="true" t="shared" si="6" ref="X14:X20">(W14/V14)*100</f>
        <v>100</v>
      </c>
      <c r="Y14" s="715">
        <f>(W14/S14)*100</f>
        <v>141.46341463414635</v>
      </c>
      <c r="Z14" s="715">
        <v>300</v>
      </c>
      <c r="AA14" s="722">
        <f t="shared" si="4"/>
        <v>103.44827586206897</v>
      </c>
      <c r="AB14" s="668"/>
    </row>
    <row r="15" spans="1:71" s="8" customFormat="1" ht="11.25" customHeight="1">
      <c r="A15" s="677">
        <v>110</v>
      </c>
      <c r="B15" s="692" t="s">
        <v>391</v>
      </c>
      <c r="C15" s="715">
        <v>140</v>
      </c>
      <c r="D15" s="798">
        <v>140</v>
      </c>
      <c r="E15" s="733">
        <f aca="true" t="shared" si="7" ref="E15:E20">(D15/C15)*100</f>
        <v>100</v>
      </c>
      <c r="F15" s="798">
        <v>270</v>
      </c>
      <c r="G15" s="798">
        <v>286</v>
      </c>
      <c r="H15" s="733">
        <f>(G15/F15)*100</f>
        <v>105.92592592592594</v>
      </c>
      <c r="I15" s="715">
        <f aca="true" t="shared" si="8" ref="I15:I21">(G15/D15)*100</f>
        <v>204.28571428571428</v>
      </c>
      <c r="J15" s="715">
        <v>434</v>
      </c>
      <c r="K15" s="798">
        <v>434</v>
      </c>
      <c r="L15" s="733">
        <f t="shared" si="0"/>
        <v>100</v>
      </c>
      <c r="M15" s="715">
        <f t="shared" si="1"/>
        <v>151.74825174825176</v>
      </c>
      <c r="N15" s="715">
        <v>143</v>
      </c>
      <c r="O15" s="715">
        <v>193</v>
      </c>
      <c r="P15" s="733">
        <f t="shared" si="2"/>
        <v>134.96503496503496</v>
      </c>
      <c r="Q15" s="715">
        <f t="shared" si="3"/>
        <v>44.47004608294931</v>
      </c>
      <c r="R15" s="715">
        <v>260</v>
      </c>
      <c r="S15" s="715">
        <v>260</v>
      </c>
      <c r="T15" s="733">
        <f t="shared" si="5"/>
        <v>100</v>
      </c>
      <c r="U15" s="715">
        <f aca="true" t="shared" si="9" ref="U15:U20">(S15/O15)*100</f>
        <v>134.71502590673575</v>
      </c>
      <c r="V15" s="715">
        <v>260</v>
      </c>
      <c r="W15" s="715">
        <v>410</v>
      </c>
      <c r="X15" s="733">
        <f t="shared" si="6"/>
        <v>157.69230769230768</v>
      </c>
      <c r="Y15" s="715">
        <f aca="true" t="shared" si="10" ref="Y15:Y20">(W15/S15)*100</f>
        <v>157.69230769230768</v>
      </c>
      <c r="Z15" s="715">
        <v>500</v>
      </c>
      <c r="AA15" s="722">
        <f t="shared" si="4"/>
        <v>192.30769230769232</v>
      </c>
      <c r="AB15" s="668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28" ht="19.5" customHeight="1">
      <c r="A16" s="677">
        <v>111</v>
      </c>
      <c r="B16" s="692" t="s">
        <v>1297</v>
      </c>
      <c r="C16" s="715">
        <v>22200</v>
      </c>
      <c r="D16" s="798">
        <v>9020</v>
      </c>
      <c r="E16" s="733">
        <f t="shared" si="7"/>
        <v>40.630630630630634</v>
      </c>
      <c r="F16" s="798">
        <v>4208</v>
      </c>
      <c r="G16" s="798">
        <v>7973</v>
      </c>
      <c r="H16" s="733">
        <f>(G16/F16)*100</f>
        <v>189.47243346007605</v>
      </c>
      <c r="I16" s="715">
        <f t="shared" si="8"/>
        <v>88.39246119733924</v>
      </c>
      <c r="J16" s="715">
        <v>5200</v>
      </c>
      <c r="K16" s="798">
        <v>6776.3</v>
      </c>
      <c r="L16" s="733">
        <f t="shared" si="0"/>
        <v>130.31346153846155</v>
      </c>
      <c r="M16" s="715">
        <f t="shared" si="1"/>
        <v>84.99059325222626</v>
      </c>
      <c r="N16" s="715">
        <v>4080</v>
      </c>
      <c r="O16" s="715">
        <v>2797</v>
      </c>
      <c r="P16" s="733">
        <f t="shared" si="2"/>
        <v>68.55392156862746</v>
      </c>
      <c r="Q16" s="715">
        <f t="shared" si="3"/>
        <v>41.27621268243732</v>
      </c>
      <c r="R16" s="715">
        <v>3330</v>
      </c>
      <c r="S16" s="715">
        <v>3817</v>
      </c>
      <c r="T16" s="733">
        <f t="shared" si="5"/>
        <v>114.62462462462462</v>
      </c>
      <c r="U16" s="715">
        <f t="shared" si="9"/>
        <v>136.46764390418303</v>
      </c>
      <c r="V16" s="715">
        <v>3600</v>
      </c>
      <c r="W16" s="715">
        <v>3978</v>
      </c>
      <c r="X16" s="733">
        <f t="shared" si="6"/>
        <v>110.5</v>
      </c>
      <c r="Y16" s="715">
        <f t="shared" si="10"/>
        <v>104.2179722294996</v>
      </c>
      <c r="Z16" s="715">
        <v>3170</v>
      </c>
      <c r="AA16" s="722">
        <f t="shared" si="4"/>
        <v>88.05555555555556</v>
      </c>
      <c r="AB16" s="668"/>
    </row>
    <row r="17" spans="1:28" ht="12" customHeight="1">
      <c r="A17" s="677">
        <v>112</v>
      </c>
      <c r="B17" s="692" t="s">
        <v>343</v>
      </c>
      <c r="C17" s="715">
        <v>2800</v>
      </c>
      <c r="D17" s="798">
        <v>15325</v>
      </c>
      <c r="E17" s="733">
        <f t="shared" si="7"/>
        <v>547.3214285714286</v>
      </c>
      <c r="F17" s="798">
        <v>2379</v>
      </c>
      <c r="G17" s="798">
        <v>3279</v>
      </c>
      <c r="H17" s="733">
        <f>(G17/F17)*100</f>
        <v>137.8310214375788</v>
      </c>
      <c r="I17" s="715">
        <f t="shared" si="8"/>
        <v>21.396411092985318</v>
      </c>
      <c r="J17" s="715">
        <v>900</v>
      </c>
      <c r="K17" s="798">
        <v>2900</v>
      </c>
      <c r="L17" s="733">
        <f t="shared" si="0"/>
        <v>322.22222222222223</v>
      </c>
      <c r="M17" s="715">
        <f t="shared" si="1"/>
        <v>88.44159804818543</v>
      </c>
      <c r="N17" s="715">
        <v>800</v>
      </c>
      <c r="O17" s="715">
        <v>1800</v>
      </c>
      <c r="P17" s="733">
        <f t="shared" si="2"/>
        <v>225</v>
      </c>
      <c r="Q17" s="715">
        <f t="shared" si="3"/>
        <v>62.06896551724138</v>
      </c>
      <c r="R17" s="715">
        <v>9377</v>
      </c>
      <c r="S17" s="715">
        <v>11332.3</v>
      </c>
      <c r="T17" s="733">
        <f t="shared" si="5"/>
        <v>120.8520848885571</v>
      </c>
      <c r="U17" s="715">
        <f t="shared" si="9"/>
        <v>629.5722222222222</v>
      </c>
      <c r="V17" s="715">
        <v>1075</v>
      </c>
      <c r="W17" s="715">
        <v>7275</v>
      </c>
      <c r="X17" s="733">
        <f t="shared" si="6"/>
        <v>676.7441860465116</v>
      </c>
      <c r="Y17" s="715">
        <f t="shared" si="10"/>
        <v>64.1970297291812</v>
      </c>
      <c r="Z17" s="715">
        <v>7075</v>
      </c>
      <c r="AA17" s="722">
        <f t="shared" si="4"/>
        <v>658.1395348837209</v>
      </c>
      <c r="AB17" s="668"/>
    </row>
    <row r="18" spans="1:28" ht="12" customHeight="1">
      <c r="A18" s="677">
        <v>113</v>
      </c>
      <c r="B18" s="692" t="s">
        <v>1014</v>
      </c>
      <c r="C18" s="715">
        <v>560</v>
      </c>
      <c r="D18" s="798">
        <v>560</v>
      </c>
      <c r="E18" s="733">
        <f t="shared" si="7"/>
        <v>100</v>
      </c>
      <c r="F18" s="715">
        <v>460</v>
      </c>
      <c r="G18" s="798">
        <v>460</v>
      </c>
      <c r="H18" s="733">
        <f aca="true" t="shared" si="11" ref="H18:H32">(G18/F18)*100</f>
        <v>100</v>
      </c>
      <c r="I18" s="715">
        <f t="shared" si="8"/>
        <v>82.14285714285714</v>
      </c>
      <c r="J18" s="715">
        <v>265</v>
      </c>
      <c r="K18" s="798">
        <v>240</v>
      </c>
      <c r="L18" s="733">
        <f t="shared" si="0"/>
        <v>90.56603773584906</v>
      </c>
      <c r="M18" s="715">
        <f t="shared" si="1"/>
        <v>52.17391304347826</v>
      </c>
      <c r="N18" s="715">
        <v>350</v>
      </c>
      <c r="O18" s="715">
        <v>350</v>
      </c>
      <c r="P18" s="733">
        <f t="shared" si="2"/>
        <v>100</v>
      </c>
      <c r="Q18" s="715">
        <f t="shared" si="3"/>
        <v>145.83333333333331</v>
      </c>
      <c r="R18" s="715">
        <v>213</v>
      </c>
      <c r="S18" s="715">
        <v>213</v>
      </c>
      <c r="T18" s="733">
        <f t="shared" si="5"/>
        <v>100</v>
      </c>
      <c r="U18" s="715">
        <f t="shared" si="9"/>
        <v>60.857142857142854</v>
      </c>
      <c r="V18" s="715">
        <v>210</v>
      </c>
      <c r="W18" s="715">
        <v>237</v>
      </c>
      <c r="X18" s="733">
        <f t="shared" si="6"/>
        <v>112.85714285714286</v>
      </c>
      <c r="Y18" s="715">
        <f t="shared" si="10"/>
        <v>111.26760563380283</v>
      </c>
      <c r="Z18" s="715">
        <v>240</v>
      </c>
      <c r="AA18" s="722">
        <f t="shared" si="4"/>
        <v>114.28571428571428</v>
      </c>
      <c r="AB18" s="668"/>
    </row>
    <row r="19" spans="1:28" ht="12" customHeight="1">
      <c r="A19" s="677">
        <v>114</v>
      </c>
      <c r="B19" s="692" t="s">
        <v>344</v>
      </c>
      <c r="C19" s="715">
        <v>66330</v>
      </c>
      <c r="D19" s="798">
        <v>92682</v>
      </c>
      <c r="E19" s="733">
        <f t="shared" si="7"/>
        <v>139.72862957937585</v>
      </c>
      <c r="F19" s="715">
        <v>31570</v>
      </c>
      <c r="G19" s="798">
        <v>83750</v>
      </c>
      <c r="H19" s="733">
        <f t="shared" si="11"/>
        <v>265.28349699081406</v>
      </c>
      <c r="I19" s="715">
        <f t="shared" si="8"/>
        <v>90.36274573272048</v>
      </c>
      <c r="J19" s="715">
        <v>15150</v>
      </c>
      <c r="K19" s="798">
        <v>20150</v>
      </c>
      <c r="L19" s="733">
        <f t="shared" si="0"/>
        <v>133.003300330033</v>
      </c>
      <c r="M19" s="715">
        <f t="shared" si="1"/>
        <v>24.059701492537314</v>
      </c>
      <c r="N19" s="715">
        <v>11180</v>
      </c>
      <c r="O19" s="715">
        <v>11180</v>
      </c>
      <c r="P19" s="733">
        <f t="shared" si="2"/>
        <v>100</v>
      </c>
      <c r="Q19" s="715">
        <f t="shared" si="3"/>
        <v>55.483870967741936</v>
      </c>
      <c r="R19" s="715">
        <v>8931</v>
      </c>
      <c r="S19" s="715">
        <v>11776</v>
      </c>
      <c r="T19" s="733">
        <f t="shared" si="5"/>
        <v>131.85533534878513</v>
      </c>
      <c r="U19" s="715">
        <f t="shared" si="9"/>
        <v>105.3309481216458</v>
      </c>
      <c r="V19" s="715">
        <v>6000</v>
      </c>
      <c r="W19" s="715">
        <v>7945</v>
      </c>
      <c r="X19" s="733">
        <f t="shared" si="6"/>
        <v>132.41666666666669</v>
      </c>
      <c r="Y19" s="715">
        <f t="shared" si="10"/>
        <v>67.46773097826086</v>
      </c>
      <c r="Z19" s="715">
        <v>5520</v>
      </c>
      <c r="AA19" s="722">
        <f t="shared" si="4"/>
        <v>92</v>
      </c>
      <c r="AB19" s="668"/>
    </row>
    <row r="20" spans="1:28" ht="12" customHeight="1">
      <c r="A20" s="677">
        <v>115</v>
      </c>
      <c r="B20" s="678" t="s">
        <v>345</v>
      </c>
      <c r="C20" s="715">
        <v>75140</v>
      </c>
      <c r="D20" s="798">
        <v>73150.7</v>
      </c>
      <c r="E20" s="733">
        <f t="shared" si="7"/>
        <v>97.35254192174607</v>
      </c>
      <c r="F20" s="715">
        <v>122490</v>
      </c>
      <c r="G20" s="798">
        <v>130432</v>
      </c>
      <c r="H20" s="733">
        <f t="shared" si="11"/>
        <v>106.48379459547719</v>
      </c>
      <c r="I20" s="715">
        <f t="shared" si="8"/>
        <v>178.30588087332043</v>
      </c>
      <c r="J20" s="715">
        <v>126400</v>
      </c>
      <c r="K20" s="798">
        <v>183147.7</v>
      </c>
      <c r="L20" s="733">
        <f t="shared" si="0"/>
        <v>144.89533227848102</v>
      </c>
      <c r="M20" s="715">
        <f t="shared" si="1"/>
        <v>140.4162322129539</v>
      </c>
      <c r="N20" s="715">
        <v>163860</v>
      </c>
      <c r="O20" s="715">
        <v>206320.4</v>
      </c>
      <c r="P20" s="733">
        <f t="shared" si="2"/>
        <v>125.91260832417916</v>
      </c>
      <c r="Q20" s="715">
        <f t="shared" si="3"/>
        <v>112.65246574213053</v>
      </c>
      <c r="R20" s="715">
        <v>155220</v>
      </c>
      <c r="S20" s="715">
        <v>190300.7</v>
      </c>
      <c r="T20" s="733">
        <f t="shared" si="5"/>
        <v>122.6006313619379</v>
      </c>
      <c r="U20" s="715">
        <f t="shared" si="9"/>
        <v>92.23552300208803</v>
      </c>
      <c r="V20" s="715">
        <v>206348</v>
      </c>
      <c r="W20" s="715">
        <v>215955</v>
      </c>
      <c r="X20" s="733">
        <f t="shared" si="6"/>
        <v>104.65572721809757</v>
      </c>
      <c r="Y20" s="715">
        <f t="shared" si="10"/>
        <v>113.48092781581991</v>
      </c>
      <c r="Z20" s="715">
        <v>226419</v>
      </c>
      <c r="AA20" s="722">
        <f t="shared" si="4"/>
        <v>109.72677224882237</v>
      </c>
      <c r="AB20" s="668"/>
    </row>
    <row r="21" spans="1:71" s="8" customFormat="1" ht="19.5" customHeight="1">
      <c r="A21" s="677">
        <v>116</v>
      </c>
      <c r="B21" s="692" t="s">
        <v>1298</v>
      </c>
      <c r="C21" s="715" t="s">
        <v>1205</v>
      </c>
      <c r="D21" s="798">
        <v>16770</v>
      </c>
      <c r="E21" s="733" t="s">
        <v>1205</v>
      </c>
      <c r="F21" s="715">
        <v>19650</v>
      </c>
      <c r="G21" s="798">
        <v>20700</v>
      </c>
      <c r="H21" s="733">
        <f t="shared" si="11"/>
        <v>105.34351145038168</v>
      </c>
      <c r="I21" s="715">
        <f t="shared" si="8"/>
        <v>123.43470483005368</v>
      </c>
      <c r="J21" s="715">
        <v>18286</v>
      </c>
      <c r="K21" s="798">
        <v>18629.1</v>
      </c>
      <c r="L21" s="733">
        <f t="shared" si="0"/>
        <v>101.8762988078311</v>
      </c>
      <c r="M21" s="715">
        <f t="shared" si="1"/>
        <v>89.99565217391303</v>
      </c>
      <c r="N21" s="715" t="s">
        <v>1205</v>
      </c>
      <c r="O21" s="715" t="s">
        <v>1205</v>
      </c>
      <c r="P21" s="733" t="s">
        <v>1205</v>
      </c>
      <c r="Q21" s="715" t="s">
        <v>1205</v>
      </c>
      <c r="R21" s="715" t="s">
        <v>1205</v>
      </c>
      <c r="S21" s="715" t="s">
        <v>1205</v>
      </c>
      <c r="T21" s="733" t="s">
        <v>1205</v>
      </c>
      <c r="U21" s="715" t="s">
        <v>1205</v>
      </c>
      <c r="V21" s="715" t="s">
        <v>1205</v>
      </c>
      <c r="W21" s="715" t="s">
        <v>1205</v>
      </c>
      <c r="X21" s="733" t="s">
        <v>1205</v>
      </c>
      <c r="Y21" s="715" t="s">
        <v>1205</v>
      </c>
      <c r="Z21" s="715" t="s">
        <v>1205</v>
      </c>
      <c r="AA21" s="722" t="s">
        <v>1205</v>
      </c>
      <c r="AB21" s="668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s="8" customFormat="1" ht="19.5" customHeight="1">
      <c r="A22" s="677">
        <v>116</v>
      </c>
      <c r="B22" s="692" t="s">
        <v>1103</v>
      </c>
      <c r="C22" s="715" t="s">
        <v>1205</v>
      </c>
      <c r="D22" s="798" t="s">
        <v>1205</v>
      </c>
      <c r="E22" s="733" t="s">
        <v>1205</v>
      </c>
      <c r="F22" s="715" t="s">
        <v>1205</v>
      </c>
      <c r="G22" s="715" t="s">
        <v>1205</v>
      </c>
      <c r="H22" s="715" t="s">
        <v>1205</v>
      </c>
      <c r="I22" s="715" t="s">
        <v>1205</v>
      </c>
      <c r="J22" s="715" t="s">
        <v>1205</v>
      </c>
      <c r="K22" s="715" t="s">
        <v>1205</v>
      </c>
      <c r="L22" s="715" t="s">
        <v>1205</v>
      </c>
      <c r="M22" s="715" t="s">
        <v>1205</v>
      </c>
      <c r="N22" s="715">
        <v>22500</v>
      </c>
      <c r="O22" s="715">
        <v>24250</v>
      </c>
      <c r="P22" s="733">
        <f t="shared" si="2"/>
        <v>107.77777777777777</v>
      </c>
      <c r="Q22" s="715" t="s">
        <v>1205</v>
      </c>
      <c r="R22" s="715">
        <v>23150</v>
      </c>
      <c r="S22" s="715">
        <v>24431</v>
      </c>
      <c r="T22" s="733">
        <f>(S22/R22)*100</f>
        <v>105.53347732181426</v>
      </c>
      <c r="U22" s="715">
        <f>(S22/O22)*100</f>
        <v>100.74639175257731</v>
      </c>
      <c r="V22" s="715">
        <v>26480</v>
      </c>
      <c r="W22" s="715">
        <v>26480</v>
      </c>
      <c r="X22" s="733">
        <f>(W22/V22)*100</f>
        <v>100</v>
      </c>
      <c r="Y22" s="715" t="s">
        <v>1205</v>
      </c>
      <c r="Z22" s="715">
        <v>23300</v>
      </c>
      <c r="AA22" s="722">
        <f t="shared" si="4"/>
        <v>87.99093655589124</v>
      </c>
      <c r="AB22" s="668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28" ht="12" customHeight="1">
      <c r="A23" s="677">
        <v>119</v>
      </c>
      <c r="B23" s="692" t="s">
        <v>346</v>
      </c>
      <c r="C23" s="715">
        <v>810</v>
      </c>
      <c r="D23" s="798">
        <v>810</v>
      </c>
      <c r="E23" s="733">
        <f aca="true" t="shared" si="12" ref="E23:E47">(D23/C23)*100</f>
        <v>100</v>
      </c>
      <c r="F23" s="715">
        <v>810</v>
      </c>
      <c r="G23" s="798">
        <v>3412.6</v>
      </c>
      <c r="H23" s="733">
        <f t="shared" si="11"/>
        <v>421.3086419753086</v>
      </c>
      <c r="I23" s="715">
        <f>(G23/D23)*100</f>
        <v>421.3086419753086</v>
      </c>
      <c r="J23" s="715">
        <v>4410</v>
      </c>
      <c r="K23" s="798">
        <v>3445.3</v>
      </c>
      <c r="L23" s="733">
        <f t="shared" si="0"/>
        <v>78.12471655328798</v>
      </c>
      <c r="M23" s="715">
        <f t="shared" si="1"/>
        <v>100.95821367872004</v>
      </c>
      <c r="N23" s="715">
        <v>1830</v>
      </c>
      <c r="O23" s="715">
        <v>1893.2</v>
      </c>
      <c r="P23" s="733">
        <f t="shared" si="2"/>
        <v>103.45355191256832</v>
      </c>
      <c r="Q23" s="715">
        <f t="shared" si="3"/>
        <v>54.95022204162192</v>
      </c>
      <c r="R23" s="715">
        <v>3928</v>
      </c>
      <c r="S23" s="715">
        <v>4644.6</v>
      </c>
      <c r="T23" s="733">
        <f>(S23/R23)*100</f>
        <v>118.24338085539716</v>
      </c>
      <c r="U23" s="715">
        <f>(S23/O23)*100</f>
        <v>245.33065708852737</v>
      </c>
      <c r="V23" s="715">
        <v>4800</v>
      </c>
      <c r="W23" s="715">
        <v>5152</v>
      </c>
      <c r="X23" s="733">
        <f>(W23/V23)*100</f>
        <v>107.33333333333333</v>
      </c>
      <c r="Y23" s="715">
        <f>(W23/S23)*100</f>
        <v>110.92451448994531</v>
      </c>
      <c r="Z23" s="715">
        <v>4337</v>
      </c>
      <c r="AA23" s="722">
        <f t="shared" si="4"/>
        <v>90.35416666666667</v>
      </c>
      <c r="AB23" s="668"/>
    </row>
    <row r="24" spans="1:71" s="8" customFormat="1" ht="12" customHeight="1">
      <c r="A24" s="677">
        <v>120</v>
      </c>
      <c r="B24" s="692" t="s">
        <v>1299</v>
      </c>
      <c r="C24" s="715">
        <v>78541</v>
      </c>
      <c r="D24" s="798">
        <v>82403.6</v>
      </c>
      <c r="E24" s="733">
        <f t="shared" si="12"/>
        <v>104.91794094803988</v>
      </c>
      <c r="F24" s="715">
        <v>88075</v>
      </c>
      <c r="G24" s="798">
        <v>98781</v>
      </c>
      <c r="H24" s="733">
        <f t="shared" si="11"/>
        <v>112.15554924780018</v>
      </c>
      <c r="I24" s="715">
        <f>(G24/D24)*100</f>
        <v>119.87461712837788</v>
      </c>
      <c r="J24" s="715">
        <v>100248</v>
      </c>
      <c r="K24" s="798">
        <v>114577.5</v>
      </c>
      <c r="L24" s="733">
        <f t="shared" si="0"/>
        <v>114.29405075412976</v>
      </c>
      <c r="M24" s="715">
        <f t="shared" si="1"/>
        <v>115.99143559996357</v>
      </c>
      <c r="N24" s="715">
        <v>169090</v>
      </c>
      <c r="O24" s="715">
        <v>174326.4</v>
      </c>
      <c r="P24" s="733">
        <f t="shared" si="2"/>
        <v>103.0968123484535</v>
      </c>
      <c r="Q24" s="715">
        <f t="shared" si="3"/>
        <v>152.1471493094194</v>
      </c>
      <c r="R24" s="715">
        <v>171752</v>
      </c>
      <c r="S24" s="715">
        <v>173510.6</v>
      </c>
      <c r="T24" s="733">
        <f>(S24/R24)*100</f>
        <v>101.02391820764825</v>
      </c>
      <c r="U24" s="715">
        <f>(S24/O24)*100</f>
        <v>99.53202727756668</v>
      </c>
      <c r="V24" s="715">
        <v>163900</v>
      </c>
      <c r="W24" s="715">
        <v>164816.2</v>
      </c>
      <c r="X24" s="733">
        <f>(W24/V24)*100</f>
        <v>100.55899938987187</v>
      </c>
      <c r="Y24" s="715">
        <f>(W24/S24)*100</f>
        <v>94.989124583743</v>
      </c>
      <c r="Z24" s="715">
        <v>167543</v>
      </c>
      <c r="AA24" s="722">
        <f t="shared" si="4"/>
        <v>102.22269676632092</v>
      </c>
      <c r="AB24" s="668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71" s="8" customFormat="1" ht="12" customHeight="1">
      <c r="A25" s="677">
        <v>121</v>
      </c>
      <c r="B25" s="692" t="s">
        <v>695</v>
      </c>
      <c r="C25" s="715" t="s">
        <v>1205</v>
      </c>
      <c r="D25" s="798" t="s">
        <v>1205</v>
      </c>
      <c r="E25" s="733" t="s">
        <v>1205</v>
      </c>
      <c r="F25" s="715" t="s">
        <v>1205</v>
      </c>
      <c r="G25" s="798" t="s">
        <v>1205</v>
      </c>
      <c r="H25" s="733" t="s">
        <v>1205</v>
      </c>
      <c r="I25" s="715" t="s">
        <v>1205</v>
      </c>
      <c r="J25" s="715" t="s">
        <v>1205</v>
      </c>
      <c r="K25" s="798" t="s">
        <v>1205</v>
      </c>
      <c r="L25" s="733" t="s">
        <v>1205</v>
      </c>
      <c r="M25" s="715" t="s">
        <v>1205</v>
      </c>
      <c r="N25" s="715" t="s">
        <v>1205</v>
      </c>
      <c r="O25" s="715">
        <v>1865</v>
      </c>
      <c r="P25" s="733" t="s">
        <v>1205</v>
      </c>
      <c r="Q25" s="715" t="s">
        <v>1205</v>
      </c>
      <c r="R25" s="715">
        <v>6142</v>
      </c>
      <c r="S25" s="715">
        <v>9817</v>
      </c>
      <c r="T25" s="733">
        <f>(S25/R25)*100</f>
        <v>159.83393031585803</v>
      </c>
      <c r="U25" s="715">
        <f>(S25/O25)*100</f>
        <v>526.3806970509384</v>
      </c>
      <c r="V25" s="715">
        <v>6609</v>
      </c>
      <c r="W25" s="715">
        <v>10036</v>
      </c>
      <c r="X25" s="733">
        <f>(W25/V25)*100</f>
        <v>151.85353306097747</v>
      </c>
      <c r="Y25" s="715">
        <f>(W25/S25)*100</f>
        <v>102.23082408067638</v>
      </c>
      <c r="Z25" s="715">
        <v>5752</v>
      </c>
      <c r="AA25" s="722">
        <f t="shared" si="4"/>
        <v>87.03283401422303</v>
      </c>
      <c r="AB25" s="668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1:71" s="8" customFormat="1" ht="18" customHeight="1">
      <c r="A26" s="677">
        <v>122</v>
      </c>
      <c r="B26" s="692" t="s">
        <v>1300</v>
      </c>
      <c r="C26" s="715" t="s">
        <v>1205</v>
      </c>
      <c r="D26" s="798" t="s">
        <v>1205</v>
      </c>
      <c r="E26" s="733" t="s">
        <v>1205</v>
      </c>
      <c r="F26" s="715" t="s">
        <v>1205</v>
      </c>
      <c r="G26" s="798" t="s">
        <v>1205</v>
      </c>
      <c r="H26" s="733" t="s">
        <v>1205</v>
      </c>
      <c r="I26" s="715" t="s">
        <v>1205</v>
      </c>
      <c r="J26" s="715" t="s">
        <v>1205</v>
      </c>
      <c r="K26" s="798">
        <v>4890.3</v>
      </c>
      <c r="L26" s="733" t="s">
        <v>1205</v>
      </c>
      <c r="M26" s="715" t="s">
        <v>1205</v>
      </c>
      <c r="N26" s="715">
        <v>8584</v>
      </c>
      <c r="O26" s="715">
        <v>9579.5</v>
      </c>
      <c r="P26" s="733">
        <f t="shared" si="2"/>
        <v>111.59715750232992</v>
      </c>
      <c r="Q26" s="715" t="s">
        <v>1205</v>
      </c>
      <c r="R26" s="715">
        <v>8810</v>
      </c>
      <c r="S26" s="715">
        <v>9167</v>
      </c>
      <c r="T26" s="733">
        <f>(S26/R26)*100</f>
        <v>104.0522133938706</v>
      </c>
      <c r="U26" s="715">
        <f>(S26/O26)*100</f>
        <v>95.69392974581137</v>
      </c>
      <c r="V26" s="715">
        <v>9755</v>
      </c>
      <c r="W26" s="715">
        <v>9835.5</v>
      </c>
      <c r="X26" s="733">
        <f>(W26/V26)*100</f>
        <v>100.82521783700666</v>
      </c>
      <c r="Y26" s="715">
        <f>(W26/S26)*100</f>
        <v>107.29246209228755</v>
      </c>
      <c r="Z26" s="715">
        <v>9105</v>
      </c>
      <c r="AA26" s="722">
        <f t="shared" si="4"/>
        <v>93.33675038441824</v>
      </c>
      <c r="AB26" s="668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  <row r="27" spans="1:28" ht="24.75" customHeight="1">
      <c r="A27" s="799" t="s">
        <v>1301</v>
      </c>
      <c r="B27" s="692" t="s">
        <v>1302</v>
      </c>
      <c r="C27" s="715">
        <v>34776</v>
      </c>
      <c r="D27" s="798">
        <v>33146</v>
      </c>
      <c r="E27" s="733">
        <f t="shared" si="12"/>
        <v>95.31285944329423</v>
      </c>
      <c r="F27" s="715" t="s">
        <v>1205</v>
      </c>
      <c r="G27" s="798" t="s">
        <v>1205</v>
      </c>
      <c r="H27" s="733" t="s">
        <v>1205</v>
      </c>
      <c r="I27" s="715" t="s">
        <v>1205</v>
      </c>
      <c r="J27" s="679" t="s">
        <v>1205</v>
      </c>
      <c r="K27" s="798" t="s">
        <v>1205</v>
      </c>
      <c r="L27" s="733" t="s">
        <v>1205</v>
      </c>
      <c r="M27" s="715" t="s">
        <v>1205</v>
      </c>
      <c r="N27" s="679" t="s">
        <v>1205</v>
      </c>
      <c r="O27" s="715" t="s">
        <v>1205</v>
      </c>
      <c r="P27" s="733" t="s">
        <v>1205</v>
      </c>
      <c r="Q27" s="715" t="s">
        <v>1205</v>
      </c>
      <c r="R27" s="679" t="s">
        <v>1205</v>
      </c>
      <c r="S27" s="715" t="s">
        <v>1205</v>
      </c>
      <c r="T27" s="733" t="s">
        <v>1205</v>
      </c>
      <c r="U27" s="715" t="s">
        <v>1205</v>
      </c>
      <c r="V27" s="679" t="s">
        <v>1205</v>
      </c>
      <c r="W27" s="715" t="s">
        <v>1205</v>
      </c>
      <c r="X27" s="733" t="s">
        <v>1205</v>
      </c>
      <c r="Y27" s="715" t="s">
        <v>1205</v>
      </c>
      <c r="Z27" s="679" t="s">
        <v>1205</v>
      </c>
      <c r="AA27" s="722" t="s">
        <v>1205</v>
      </c>
      <c r="AB27" s="668"/>
    </row>
    <row r="28" spans="1:28" ht="19.5" customHeight="1">
      <c r="A28" s="677">
        <v>191</v>
      </c>
      <c r="B28" s="725" t="s">
        <v>1274</v>
      </c>
      <c r="C28" s="715">
        <v>10468</v>
      </c>
      <c r="D28" s="798">
        <v>9984</v>
      </c>
      <c r="E28" s="733">
        <f t="shared" si="12"/>
        <v>95.3763851738632</v>
      </c>
      <c r="F28" s="715">
        <v>10049</v>
      </c>
      <c r="G28" s="798">
        <v>10049</v>
      </c>
      <c r="H28" s="733">
        <f t="shared" si="11"/>
        <v>100</v>
      </c>
      <c r="I28" s="715">
        <f aca="true" t="shared" si="13" ref="I28:I40">(G28/D28)*100</f>
        <v>100.65104166666667</v>
      </c>
      <c r="J28" s="715">
        <v>9699</v>
      </c>
      <c r="K28" s="798">
        <v>14699</v>
      </c>
      <c r="L28" s="733">
        <f t="shared" si="0"/>
        <v>151.55170636148057</v>
      </c>
      <c r="M28" s="715">
        <f t="shared" si="1"/>
        <v>146.27326102099713</v>
      </c>
      <c r="N28" s="715">
        <v>9590</v>
      </c>
      <c r="O28" s="715">
        <v>20682.8</v>
      </c>
      <c r="P28" s="733">
        <f t="shared" si="2"/>
        <v>215.67049009384775</v>
      </c>
      <c r="Q28" s="715">
        <f t="shared" si="3"/>
        <v>140.70889176134432</v>
      </c>
      <c r="R28" s="715">
        <v>26435</v>
      </c>
      <c r="S28" s="715">
        <v>29135.8</v>
      </c>
      <c r="T28" s="733">
        <f aca="true" t="shared" si="14" ref="T28:T41">(S28/R28)*100</f>
        <v>110.21675808587099</v>
      </c>
      <c r="U28" s="715">
        <f aca="true" t="shared" si="15" ref="U28:U40">(S28/O28)*100</f>
        <v>140.86970816330478</v>
      </c>
      <c r="V28" s="715">
        <v>27640</v>
      </c>
      <c r="W28" s="715">
        <v>29940</v>
      </c>
      <c r="X28" s="733">
        <f aca="true" t="shared" si="16" ref="X28:X40">(W28/V28)*100</f>
        <v>108.32127351664256</v>
      </c>
      <c r="Y28" s="715">
        <f aca="true" t="shared" si="17" ref="Y28:Y40">(W28/S28)*100</f>
        <v>102.7601782000151</v>
      </c>
      <c r="Z28" s="715">
        <v>31000</v>
      </c>
      <c r="AA28" s="722">
        <f t="shared" si="4"/>
        <v>112.15629522431259</v>
      </c>
      <c r="AB28" s="668"/>
    </row>
    <row r="29" spans="1:28" ht="12" customHeight="1">
      <c r="A29" s="677">
        <v>192</v>
      </c>
      <c r="B29" s="692" t="s">
        <v>1275</v>
      </c>
      <c r="C29" s="715">
        <v>3410</v>
      </c>
      <c r="D29" s="798">
        <v>3410</v>
      </c>
      <c r="E29" s="733">
        <f t="shared" si="12"/>
        <v>100</v>
      </c>
      <c r="F29" s="715">
        <v>3225</v>
      </c>
      <c r="G29" s="798">
        <v>3175</v>
      </c>
      <c r="H29" s="733">
        <f t="shared" si="11"/>
        <v>98.44961240310077</v>
      </c>
      <c r="I29" s="715">
        <f t="shared" si="13"/>
        <v>93.10850439882698</v>
      </c>
      <c r="J29" s="715">
        <v>3860</v>
      </c>
      <c r="K29" s="798">
        <v>3860</v>
      </c>
      <c r="L29" s="733">
        <f t="shared" si="0"/>
        <v>100</v>
      </c>
      <c r="M29" s="715">
        <f t="shared" si="1"/>
        <v>121.5748031496063</v>
      </c>
      <c r="N29" s="715">
        <v>2908</v>
      </c>
      <c r="O29" s="715">
        <v>1574</v>
      </c>
      <c r="P29" s="733">
        <f t="shared" si="2"/>
        <v>54.126547455295736</v>
      </c>
      <c r="Q29" s="715">
        <f t="shared" si="3"/>
        <v>40.77720207253886</v>
      </c>
      <c r="R29" s="715" t="s">
        <v>1205</v>
      </c>
      <c r="S29" s="715" t="s">
        <v>1205</v>
      </c>
      <c r="T29" s="733" t="s">
        <v>1205</v>
      </c>
      <c r="U29" s="715" t="s">
        <v>1205</v>
      </c>
      <c r="V29" s="715" t="s">
        <v>1205</v>
      </c>
      <c r="W29" s="715" t="s">
        <v>1205</v>
      </c>
      <c r="X29" s="733" t="s">
        <v>1205</v>
      </c>
      <c r="Y29" s="715" t="s">
        <v>1205</v>
      </c>
      <c r="Z29" s="715" t="s">
        <v>1205</v>
      </c>
      <c r="AA29" s="722" t="s">
        <v>1205</v>
      </c>
      <c r="AB29" s="668"/>
    </row>
    <row r="30" spans="1:28" ht="12" customHeight="1">
      <c r="A30" s="677">
        <v>193</v>
      </c>
      <c r="B30" s="734" t="s">
        <v>1276</v>
      </c>
      <c r="C30" s="715">
        <v>7242</v>
      </c>
      <c r="D30" s="798">
        <v>7242</v>
      </c>
      <c r="E30" s="733">
        <f t="shared" si="12"/>
        <v>100</v>
      </c>
      <c r="F30" s="715">
        <v>7149</v>
      </c>
      <c r="G30" s="798">
        <v>11449</v>
      </c>
      <c r="H30" s="733">
        <f t="shared" si="11"/>
        <v>160.14827248566232</v>
      </c>
      <c r="I30" s="715">
        <f t="shared" si="13"/>
        <v>158.09168737917702</v>
      </c>
      <c r="J30" s="679">
        <v>9239</v>
      </c>
      <c r="K30" s="798">
        <v>19653.5</v>
      </c>
      <c r="L30" s="733">
        <f t="shared" si="0"/>
        <v>212.72323844571926</v>
      </c>
      <c r="M30" s="715">
        <f t="shared" si="1"/>
        <v>171.66128046117566</v>
      </c>
      <c r="N30" s="679">
        <v>12370</v>
      </c>
      <c r="O30" s="715">
        <v>5811.2</v>
      </c>
      <c r="P30" s="733">
        <f t="shared" si="2"/>
        <v>46.97817299919159</v>
      </c>
      <c r="Q30" s="715">
        <f t="shared" si="3"/>
        <v>29.568270282646857</v>
      </c>
      <c r="R30" s="715" t="s">
        <v>1205</v>
      </c>
      <c r="S30" s="715" t="s">
        <v>1205</v>
      </c>
      <c r="T30" s="733" t="s">
        <v>1205</v>
      </c>
      <c r="U30" s="715" t="s">
        <v>1205</v>
      </c>
      <c r="V30" s="715" t="s">
        <v>1205</v>
      </c>
      <c r="W30" s="715" t="s">
        <v>1205</v>
      </c>
      <c r="X30" s="733" t="s">
        <v>1205</v>
      </c>
      <c r="Y30" s="715" t="s">
        <v>1205</v>
      </c>
      <c r="Z30" s="715" t="s">
        <v>1205</v>
      </c>
      <c r="AA30" s="722" t="s">
        <v>1205</v>
      </c>
      <c r="AB30" s="668"/>
    </row>
    <row r="31" spans="1:28" ht="19.5" customHeight="1">
      <c r="A31" s="677">
        <v>194</v>
      </c>
      <c r="B31" s="692" t="s">
        <v>348</v>
      </c>
      <c r="C31" s="679">
        <v>450</v>
      </c>
      <c r="D31" s="800">
        <v>1125.2</v>
      </c>
      <c r="E31" s="733">
        <f t="shared" si="12"/>
        <v>250.04444444444448</v>
      </c>
      <c r="F31" s="679">
        <v>450</v>
      </c>
      <c r="G31" s="800">
        <v>633</v>
      </c>
      <c r="H31" s="733">
        <f t="shared" si="11"/>
        <v>140.66666666666669</v>
      </c>
      <c r="I31" s="715">
        <f t="shared" si="13"/>
        <v>56.25666548169214</v>
      </c>
      <c r="J31" s="679">
        <v>450</v>
      </c>
      <c r="K31" s="798">
        <v>452</v>
      </c>
      <c r="L31" s="733">
        <f t="shared" si="0"/>
        <v>100.44444444444444</v>
      </c>
      <c r="M31" s="715">
        <f t="shared" si="1"/>
        <v>71.40600315955766</v>
      </c>
      <c r="N31" s="679">
        <v>350</v>
      </c>
      <c r="O31" s="715">
        <v>462</v>
      </c>
      <c r="P31" s="733">
        <f t="shared" si="2"/>
        <v>132</v>
      </c>
      <c r="Q31" s="715">
        <f t="shared" si="3"/>
        <v>102.21238938053096</v>
      </c>
      <c r="R31" s="679">
        <v>300</v>
      </c>
      <c r="S31" s="715">
        <v>300</v>
      </c>
      <c r="T31" s="733">
        <f t="shared" si="14"/>
        <v>100</v>
      </c>
      <c r="U31" s="715">
        <f t="shared" si="15"/>
        <v>64.93506493506493</v>
      </c>
      <c r="V31" s="679">
        <v>350</v>
      </c>
      <c r="W31" s="715">
        <v>350</v>
      </c>
      <c r="X31" s="733">
        <f t="shared" si="16"/>
        <v>100</v>
      </c>
      <c r="Y31" s="715">
        <f t="shared" si="17"/>
        <v>116.66666666666667</v>
      </c>
      <c r="Z31" s="679">
        <v>350</v>
      </c>
      <c r="AA31" s="722">
        <f t="shared" si="4"/>
        <v>100</v>
      </c>
      <c r="AB31" s="668"/>
    </row>
    <row r="32" spans="1:28" ht="12" customHeight="1" thickBot="1">
      <c r="A32" s="801">
        <v>195</v>
      </c>
      <c r="B32" s="802" t="s">
        <v>388</v>
      </c>
      <c r="C32" s="803">
        <v>2988</v>
      </c>
      <c r="D32" s="804">
        <v>3163.9</v>
      </c>
      <c r="E32" s="699">
        <f t="shared" si="12"/>
        <v>105.88688085676037</v>
      </c>
      <c r="F32" s="803">
        <v>3250</v>
      </c>
      <c r="G32" s="804">
        <v>3250</v>
      </c>
      <c r="H32" s="699">
        <f t="shared" si="11"/>
        <v>100</v>
      </c>
      <c r="I32" s="803">
        <f t="shared" si="13"/>
        <v>102.72132494705902</v>
      </c>
      <c r="J32" s="805">
        <v>2889</v>
      </c>
      <c r="K32" s="804">
        <v>3148</v>
      </c>
      <c r="L32" s="699">
        <f t="shared" si="0"/>
        <v>108.9650398061613</v>
      </c>
      <c r="M32" s="803">
        <f t="shared" si="1"/>
        <v>96.86153846153846</v>
      </c>
      <c r="N32" s="805">
        <v>4049</v>
      </c>
      <c r="O32" s="805">
        <v>4081.9</v>
      </c>
      <c r="P32" s="699">
        <f t="shared" si="2"/>
        <v>100.81254630773032</v>
      </c>
      <c r="Q32" s="803">
        <f t="shared" si="3"/>
        <v>129.66645489199493</v>
      </c>
      <c r="R32" s="805">
        <v>4357</v>
      </c>
      <c r="S32" s="805">
        <v>4357</v>
      </c>
      <c r="T32" s="699">
        <f t="shared" si="14"/>
        <v>100</v>
      </c>
      <c r="U32" s="803">
        <f t="shared" si="15"/>
        <v>106.73950856218917</v>
      </c>
      <c r="V32" s="805">
        <v>4452</v>
      </c>
      <c r="W32" s="805">
        <v>5182</v>
      </c>
      <c r="X32" s="699">
        <f t="shared" si="16"/>
        <v>116.39712488769092</v>
      </c>
      <c r="Y32" s="803">
        <f t="shared" si="17"/>
        <v>118.93504705072297</v>
      </c>
      <c r="Z32" s="803">
        <v>4687</v>
      </c>
      <c r="AA32" s="702">
        <f t="shared" si="4"/>
        <v>105.27852650494161</v>
      </c>
      <c r="AB32" s="668"/>
    </row>
    <row r="33" spans="1:71" s="814" customFormat="1" ht="14.25" customHeight="1" thickBot="1">
      <c r="A33" s="1247" t="s">
        <v>496</v>
      </c>
      <c r="B33" s="1248"/>
      <c r="C33" s="806">
        <f>SUM(C5:C32)</f>
        <v>479106</v>
      </c>
      <c r="D33" s="807">
        <f>SUM(D5:D32)</f>
        <v>575609.2</v>
      </c>
      <c r="E33" s="808">
        <f t="shared" si="12"/>
        <v>120.14234845733512</v>
      </c>
      <c r="F33" s="809">
        <f>SUM(F5:F32)</f>
        <v>473320</v>
      </c>
      <c r="G33" s="807">
        <f>SUM(G5:G32)</f>
        <v>562630.5</v>
      </c>
      <c r="H33" s="808">
        <f>(G33/F33)*100</f>
        <v>118.8689470125919</v>
      </c>
      <c r="I33" s="806">
        <f t="shared" si="13"/>
        <v>97.7452236691144</v>
      </c>
      <c r="J33" s="810">
        <f>SUM(J5:J32)</f>
        <v>519242</v>
      </c>
      <c r="K33" s="810">
        <f>SUM(K5:K32)</f>
        <v>697593.1000000001</v>
      </c>
      <c r="L33" s="808">
        <f>(K33/J33)*100</f>
        <v>134.3483577984832</v>
      </c>
      <c r="M33" s="811">
        <f t="shared" si="1"/>
        <v>123.98778594477193</v>
      </c>
      <c r="N33" s="810">
        <f>SUM(N5:N32)</f>
        <v>653882</v>
      </c>
      <c r="O33" s="810">
        <f>SUM(O5:O32)</f>
        <v>826822.6</v>
      </c>
      <c r="P33" s="812">
        <f t="shared" si="2"/>
        <v>126.44828883498857</v>
      </c>
      <c r="Q33" s="813">
        <f t="shared" si="3"/>
        <v>118.52505421856951</v>
      </c>
      <c r="R33" s="810">
        <f>SUM(R5:R32)</f>
        <v>656612</v>
      </c>
      <c r="S33" s="810">
        <f>SUM(S5:S32)</f>
        <v>807827.4</v>
      </c>
      <c r="T33" s="812">
        <f t="shared" si="14"/>
        <v>123.02964307688559</v>
      </c>
      <c r="U33" s="813">
        <f t="shared" si="15"/>
        <v>97.70262689965176</v>
      </c>
      <c r="V33" s="810">
        <f>SUM(V5:V32)</f>
        <v>695598</v>
      </c>
      <c r="W33" s="810">
        <f>SUM(W5:W32)</f>
        <v>747929.6000000001</v>
      </c>
      <c r="X33" s="812">
        <f t="shared" si="16"/>
        <v>107.52325337335647</v>
      </c>
      <c r="Y33" s="813">
        <f t="shared" si="17"/>
        <v>92.58532206260894</v>
      </c>
      <c r="Z33" s="810">
        <f>SUM(Z5:Z32)</f>
        <v>729881</v>
      </c>
      <c r="AA33" s="710">
        <f t="shared" si="4"/>
        <v>104.92856506200421</v>
      </c>
      <c r="AB33" s="668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</row>
    <row r="34" spans="1:71" s="8" customFormat="1" ht="12" customHeight="1">
      <c r="A34" s="1252" t="s">
        <v>1303</v>
      </c>
      <c r="B34" s="815" t="s">
        <v>1304</v>
      </c>
      <c r="C34" s="816">
        <v>11376</v>
      </c>
      <c r="D34" s="817">
        <v>11395</v>
      </c>
      <c r="E34" s="818">
        <f t="shared" si="12"/>
        <v>100.1670182841069</v>
      </c>
      <c r="F34" s="817">
        <v>14747</v>
      </c>
      <c r="G34" s="817">
        <v>67758.9</v>
      </c>
      <c r="H34" s="818">
        <f>(G34/F34)*100</f>
        <v>459.47582559164573</v>
      </c>
      <c r="I34" s="816">
        <f t="shared" si="13"/>
        <v>594.637121544537</v>
      </c>
      <c r="J34" s="816">
        <v>14337</v>
      </c>
      <c r="K34" s="817">
        <v>78556</v>
      </c>
      <c r="L34" s="818">
        <f>(K34/J34)*100</f>
        <v>547.9249494315408</v>
      </c>
      <c r="M34" s="816">
        <f t="shared" si="1"/>
        <v>115.9345857149393</v>
      </c>
      <c r="N34" s="816">
        <v>16014</v>
      </c>
      <c r="O34" s="816">
        <v>78730.5</v>
      </c>
      <c r="P34" s="818">
        <f t="shared" si="2"/>
        <v>491.6354439865118</v>
      </c>
      <c r="Q34" s="816">
        <f t="shared" si="3"/>
        <v>100.22213452823463</v>
      </c>
      <c r="R34" s="816">
        <v>20950</v>
      </c>
      <c r="S34" s="816">
        <v>81906.4</v>
      </c>
      <c r="T34" s="818">
        <f t="shared" si="14"/>
        <v>390.9613365155131</v>
      </c>
      <c r="U34" s="816">
        <f t="shared" si="15"/>
        <v>104.03388775633331</v>
      </c>
      <c r="V34" s="816">
        <v>29768</v>
      </c>
      <c r="W34" s="816">
        <v>29649</v>
      </c>
      <c r="X34" s="818">
        <f t="shared" si="16"/>
        <v>99.60024187046493</v>
      </c>
      <c r="Y34" s="816">
        <f t="shared" si="17"/>
        <v>36.198636492386434</v>
      </c>
      <c r="Z34" s="816">
        <v>38545</v>
      </c>
      <c r="AA34" s="722">
        <f t="shared" si="4"/>
        <v>129.48468153722118</v>
      </c>
      <c r="AB34" s="668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</row>
    <row r="35" spans="1:71" s="8" customFormat="1" ht="12" customHeight="1">
      <c r="A35" s="1253"/>
      <c r="B35" s="819" t="s">
        <v>1305</v>
      </c>
      <c r="C35" s="679">
        <v>66357</v>
      </c>
      <c r="D35" s="800">
        <v>66075</v>
      </c>
      <c r="E35" s="723">
        <f t="shared" si="12"/>
        <v>99.57502599575025</v>
      </c>
      <c r="F35" s="679">
        <v>62522</v>
      </c>
      <c r="G35" s="800">
        <v>285888.8</v>
      </c>
      <c r="H35" s="733">
        <f>(G35/F35)*100</f>
        <v>457.2611240843223</v>
      </c>
      <c r="I35" s="715">
        <f t="shared" si="13"/>
        <v>432.6731744230042</v>
      </c>
      <c r="J35" s="715">
        <v>52282</v>
      </c>
      <c r="K35" s="798">
        <v>298052.4</v>
      </c>
      <c r="L35" s="733">
        <f>(K35/J35)*100</f>
        <v>570.0860716881527</v>
      </c>
      <c r="M35" s="715">
        <f t="shared" si="1"/>
        <v>104.25466125290674</v>
      </c>
      <c r="N35" s="715">
        <v>59980</v>
      </c>
      <c r="O35" s="715">
        <v>299879</v>
      </c>
      <c r="P35" s="733">
        <f t="shared" si="2"/>
        <v>499.96498832944314</v>
      </c>
      <c r="Q35" s="715">
        <f t="shared" si="3"/>
        <v>100.61284525808212</v>
      </c>
      <c r="R35" s="715">
        <v>60281</v>
      </c>
      <c r="S35" s="715">
        <v>308430.3</v>
      </c>
      <c r="T35" s="733">
        <f t="shared" si="14"/>
        <v>511.65425258373284</v>
      </c>
      <c r="U35" s="715">
        <f t="shared" si="15"/>
        <v>102.85158347200036</v>
      </c>
      <c r="V35" s="715">
        <v>64324</v>
      </c>
      <c r="W35" s="715">
        <v>65563.6</v>
      </c>
      <c r="X35" s="733">
        <f t="shared" si="16"/>
        <v>101.92711896026367</v>
      </c>
      <c r="Y35" s="715">
        <f t="shared" si="17"/>
        <v>21.25718517279269</v>
      </c>
      <c r="Z35" s="715">
        <v>75471</v>
      </c>
      <c r="AA35" s="722">
        <f t="shared" si="4"/>
        <v>117.32945712331322</v>
      </c>
      <c r="AB35" s="668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</row>
    <row r="36" spans="1:71" s="8" customFormat="1" ht="12" customHeight="1" thickBot="1">
      <c r="A36" s="1254"/>
      <c r="B36" s="821" t="s">
        <v>1306</v>
      </c>
      <c r="C36" s="805">
        <v>929</v>
      </c>
      <c r="D36" s="804">
        <v>829</v>
      </c>
      <c r="E36" s="822">
        <f t="shared" si="12"/>
        <v>89.23573735199139</v>
      </c>
      <c r="F36" s="805">
        <v>1827</v>
      </c>
      <c r="G36" s="804">
        <v>7456</v>
      </c>
      <c r="H36" s="822">
        <f>(G36/F36)*100</f>
        <v>408.1007115489874</v>
      </c>
      <c r="I36" s="805">
        <f t="shared" si="13"/>
        <v>899.3968636911942</v>
      </c>
      <c r="J36" s="805">
        <v>2030</v>
      </c>
      <c r="K36" s="803">
        <v>7529.6</v>
      </c>
      <c r="L36" s="822">
        <f>(K36/J36)*100</f>
        <v>370.9162561576355</v>
      </c>
      <c r="M36" s="803">
        <f t="shared" si="1"/>
        <v>100.98712446351932</v>
      </c>
      <c r="N36" s="805">
        <v>1846</v>
      </c>
      <c r="O36" s="805">
        <v>7899</v>
      </c>
      <c r="P36" s="699">
        <f t="shared" si="2"/>
        <v>427.89815817984834</v>
      </c>
      <c r="Q36" s="803">
        <f t="shared" si="3"/>
        <v>104.90597110072248</v>
      </c>
      <c r="R36" s="805">
        <v>2239</v>
      </c>
      <c r="S36" s="805">
        <v>8145</v>
      </c>
      <c r="T36" s="699">
        <f t="shared" si="14"/>
        <v>363.77847253238053</v>
      </c>
      <c r="U36" s="803">
        <f t="shared" si="15"/>
        <v>103.1143182681352</v>
      </c>
      <c r="V36" s="805">
        <v>2066</v>
      </c>
      <c r="W36" s="805">
        <v>2066</v>
      </c>
      <c r="X36" s="699">
        <f t="shared" si="16"/>
        <v>100</v>
      </c>
      <c r="Y36" s="803">
        <f t="shared" si="17"/>
        <v>25.36525475751995</v>
      </c>
      <c r="Z36" s="803">
        <v>2036</v>
      </c>
      <c r="AA36" s="702">
        <f t="shared" si="4"/>
        <v>98.54791868344628</v>
      </c>
      <c r="AB36" s="668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</row>
    <row r="37" spans="1:71" s="814" customFormat="1" ht="14.25" customHeight="1" thickBot="1">
      <c r="A37" s="1247" t="s">
        <v>500</v>
      </c>
      <c r="B37" s="1248"/>
      <c r="C37" s="810">
        <f>SUM(C34:C36)</f>
        <v>78662</v>
      </c>
      <c r="D37" s="810">
        <f>SUM(D34:D36)</f>
        <v>78299</v>
      </c>
      <c r="E37" s="823">
        <f t="shared" si="12"/>
        <v>99.53853194681041</v>
      </c>
      <c r="F37" s="807">
        <f>SUM(F34:F36)</f>
        <v>79096</v>
      </c>
      <c r="G37" s="807">
        <f>SUM(G34:G36)</f>
        <v>361103.69999999995</v>
      </c>
      <c r="H37" s="823">
        <f aca="true" t="shared" si="18" ref="H37:H50">(G37/F37)*100</f>
        <v>456.5385101648629</v>
      </c>
      <c r="I37" s="810">
        <f t="shared" si="13"/>
        <v>461.1855834684989</v>
      </c>
      <c r="J37" s="810">
        <f>SUM(J34:J36)</f>
        <v>68649</v>
      </c>
      <c r="K37" s="810">
        <f>SUM(K34:K36)</f>
        <v>384138</v>
      </c>
      <c r="L37" s="823">
        <f aca="true" t="shared" si="19" ref="L37:L50">(K37/J37)*100</f>
        <v>559.5682384302758</v>
      </c>
      <c r="M37" s="810">
        <f t="shared" si="1"/>
        <v>106.37886014460666</v>
      </c>
      <c r="N37" s="810">
        <f>SUM(N34:N36)</f>
        <v>77840</v>
      </c>
      <c r="O37" s="810">
        <f>SUM(O34:O36)</f>
        <v>386508.5</v>
      </c>
      <c r="P37" s="812">
        <f t="shared" si="2"/>
        <v>496.54226618705036</v>
      </c>
      <c r="Q37" s="813">
        <f t="shared" si="3"/>
        <v>100.61709593948007</v>
      </c>
      <c r="R37" s="810">
        <f>SUM(R34:R36)</f>
        <v>83470</v>
      </c>
      <c r="S37" s="810">
        <f>SUM(S34:S36)</f>
        <v>398481.69999999995</v>
      </c>
      <c r="T37" s="812">
        <f t="shared" si="14"/>
        <v>477.39511201629324</v>
      </c>
      <c r="U37" s="813">
        <f t="shared" si="15"/>
        <v>103.09778439542725</v>
      </c>
      <c r="V37" s="810">
        <f>SUM(V34:V36)</f>
        <v>96158</v>
      </c>
      <c r="W37" s="810">
        <f>SUM(W34:W36)</f>
        <v>97278.6</v>
      </c>
      <c r="X37" s="812">
        <f t="shared" si="16"/>
        <v>101.16537365585808</v>
      </c>
      <c r="Y37" s="813">
        <f t="shared" si="17"/>
        <v>24.412313037210996</v>
      </c>
      <c r="Z37" s="810">
        <f>SUM(Z34:Z36)</f>
        <v>116052</v>
      </c>
      <c r="AA37" s="710">
        <f t="shared" si="4"/>
        <v>120.68886624097838</v>
      </c>
      <c r="AB37" s="668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</row>
    <row r="38" spans="1:28" ht="12" customHeight="1">
      <c r="A38" s="797">
        <v>261</v>
      </c>
      <c r="B38" s="824" t="s">
        <v>1008</v>
      </c>
      <c r="C38" s="715">
        <v>11177</v>
      </c>
      <c r="D38" s="798">
        <v>10977</v>
      </c>
      <c r="E38" s="733">
        <f t="shared" si="12"/>
        <v>98.21061107631743</v>
      </c>
      <c r="F38" s="816">
        <v>10968</v>
      </c>
      <c r="G38" s="798">
        <v>11357</v>
      </c>
      <c r="H38" s="733">
        <f t="shared" si="18"/>
        <v>103.54668125455872</v>
      </c>
      <c r="I38" s="715">
        <f t="shared" si="13"/>
        <v>103.46178372961647</v>
      </c>
      <c r="J38" s="733">
        <v>10977</v>
      </c>
      <c r="K38" s="719">
        <v>12943.5</v>
      </c>
      <c r="L38" s="733">
        <f t="shared" si="19"/>
        <v>117.91473080076524</v>
      </c>
      <c r="M38" s="715">
        <f t="shared" si="1"/>
        <v>113.9693581051334</v>
      </c>
      <c r="N38" s="733">
        <v>12800</v>
      </c>
      <c r="O38" s="715">
        <v>13160</v>
      </c>
      <c r="P38" s="733">
        <f t="shared" si="2"/>
        <v>102.8125</v>
      </c>
      <c r="Q38" s="715">
        <f t="shared" si="3"/>
        <v>101.67265422799088</v>
      </c>
      <c r="R38" s="733">
        <v>11040</v>
      </c>
      <c r="S38" s="715">
        <v>11040</v>
      </c>
      <c r="T38" s="733">
        <f t="shared" si="14"/>
        <v>100</v>
      </c>
      <c r="U38" s="715">
        <f t="shared" si="15"/>
        <v>83.89057750759878</v>
      </c>
      <c r="V38" s="733">
        <v>11642</v>
      </c>
      <c r="W38" s="715">
        <v>12193</v>
      </c>
      <c r="X38" s="733">
        <f t="shared" si="16"/>
        <v>104.73286376911184</v>
      </c>
      <c r="Y38" s="715">
        <f t="shared" si="17"/>
        <v>110.44384057971016</v>
      </c>
      <c r="Z38" s="733">
        <v>13625</v>
      </c>
      <c r="AA38" s="722">
        <f t="shared" si="4"/>
        <v>117.03315581515203</v>
      </c>
      <c r="AB38" s="668"/>
    </row>
    <row r="39" spans="1:28" ht="12" customHeight="1">
      <c r="A39" s="677">
        <v>264</v>
      </c>
      <c r="B39" s="819" t="s">
        <v>1307</v>
      </c>
      <c r="C39" s="679">
        <v>17337</v>
      </c>
      <c r="D39" s="800">
        <v>16837</v>
      </c>
      <c r="E39" s="723">
        <f t="shared" si="12"/>
        <v>97.11599469343024</v>
      </c>
      <c r="F39" s="679">
        <v>16329</v>
      </c>
      <c r="G39" s="800">
        <v>17249</v>
      </c>
      <c r="H39" s="723">
        <f t="shared" si="18"/>
        <v>105.63414783513994</v>
      </c>
      <c r="I39" s="679">
        <f t="shared" si="13"/>
        <v>102.44699174437251</v>
      </c>
      <c r="J39" s="723">
        <v>18143</v>
      </c>
      <c r="K39" s="683">
        <v>21670</v>
      </c>
      <c r="L39" s="723">
        <f t="shared" si="19"/>
        <v>119.44000440941409</v>
      </c>
      <c r="M39" s="679">
        <f t="shared" si="1"/>
        <v>125.6304713316714</v>
      </c>
      <c r="N39" s="723">
        <v>23580</v>
      </c>
      <c r="O39" s="679">
        <v>23759</v>
      </c>
      <c r="P39" s="723">
        <f t="shared" si="2"/>
        <v>100.75911789652248</v>
      </c>
      <c r="Q39" s="679">
        <f t="shared" si="3"/>
        <v>109.64005537609597</v>
      </c>
      <c r="R39" s="723">
        <v>24896</v>
      </c>
      <c r="S39" s="679">
        <v>25896</v>
      </c>
      <c r="T39" s="723">
        <f t="shared" si="14"/>
        <v>104.01670951156812</v>
      </c>
      <c r="U39" s="679">
        <f t="shared" si="15"/>
        <v>108.99448629992845</v>
      </c>
      <c r="V39" s="723">
        <v>29496</v>
      </c>
      <c r="W39" s="679">
        <v>30372</v>
      </c>
      <c r="X39" s="723">
        <f t="shared" si="16"/>
        <v>102.96989422294548</v>
      </c>
      <c r="Y39" s="679">
        <f t="shared" si="17"/>
        <v>117.28452270620946</v>
      </c>
      <c r="Z39" s="723">
        <v>30924</v>
      </c>
      <c r="AA39" s="686">
        <f t="shared" si="4"/>
        <v>104.84133441822621</v>
      </c>
      <c r="AB39" s="668"/>
    </row>
    <row r="40" spans="1:28" ht="12" customHeight="1">
      <c r="A40" s="677">
        <v>265</v>
      </c>
      <c r="B40" s="819" t="s">
        <v>1308</v>
      </c>
      <c r="C40" s="679">
        <v>5570</v>
      </c>
      <c r="D40" s="800">
        <v>5370</v>
      </c>
      <c r="E40" s="723">
        <f t="shared" si="12"/>
        <v>96.40933572710951</v>
      </c>
      <c r="F40" s="679">
        <v>5614</v>
      </c>
      <c r="G40" s="800">
        <v>5765</v>
      </c>
      <c r="H40" s="723">
        <f t="shared" si="18"/>
        <v>102.68970431065195</v>
      </c>
      <c r="I40" s="679">
        <f t="shared" si="13"/>
        <v>107.35567970204842</v>
      </c>
      <c r="J40" s="723">
        <v>6243</v>
      </c>
      <c r="K40" s="683">
        <v>7149</v>
      </c>
      <c r="L40" s="723">
        <f t="shared" si="19"/>
        <v>114.51225372417106</v>
      </c>
      <c r="M40" s="679">
        <f t="shared" si="1"/>
        <v>124.00693842150912</v>
      </c>
      <c r="N40" s="723">
        <v>7525</v>
      </c>
      <c r="O40" s="679">
        <v>7578</v>
      </c>
      <c r="P40" s="723">
        <f t="shared" si="2"/>
        <v>100.70431893687709</v>
      </c>
      <c r="Q40" s="679">
        <f t="shared" si="3"/>
        <v>106.00083927822072</v>
      </c>
      <c r="R40" s="723">
        <v>7278</v>
      </c>
      <c r="S40" s="679">
        <v>7541</v>
      </c>
      <c r="T40" s="723">
        <f t="shared" si="14"/>
        <v>103.61363011816434</v>
      </c>
      <c r="U40" s="679">
        <f t="shared" si="15"/>
        <v>99.511744523621</v>
      </c>
      <c r="V40" s="723">
        <v>8014</v>
      </c>
      <c r="W40" s="679">
        <v>8356</v>
      </c>
      <c r="X40" s="723">
        <f t="shared" si="16"/>
        <v>104.2675318193162</v>
      </c>
      <c r="Y40" s="679">
        <f t="shared" si="17"/>
        <v>110.80758520090174</v>
      </c>
      <c r="Z40" s="723">
        <v>10468</v>
      </c>
      <c r="AA40" s="722">
        <f t="shared" si="4"/>
        <v>130.62141252807587</v>
      </c>
      <c r="AB40" s="668"/>
    </row>
    <row r="41" spans="1:28" ht="12" customHeight="1" thickBot="1">
      <c r="A41" s="825">
        <v>266</v>
      </c>
      <c r="B41" s="826" t="s">
        <v>1309</v>
      </c>
      <c r="C41" s="827" t="s">
        <v>1205</v>
      </c>
      <c r="D41" s="828" t="s">
        <v>1205</v>
      </c>
      <c r="E41" s="829" t="s">
        <v>1205</v>
      </c>
      <c r="F41" s="804" t="s">
        <v>1205</v>
      </c>
      <c r="G41" s="828" t="s">
        <v>1205</v>
      </c>
      <c r="H41" s="829" t="s">
        <v>1205</v>
      </c>
      <c r="I41" s="827" t="s">
        <v>1205</v>
      </c>
      <c r="J41" s="829" t="s">
        <v>1205</v>
      </c>
      <c r="K41" s="830" t="s">
        <v>1205</v>
      </c>
      <c r="L41" s="829" t="s">
        <v>1205</v>
      </c>
      <c r="M41" s="805" t="s">
        <v>1205</v>
      </c>
      <c r="N41" s="829" t="s">
        <v>1205</v>
      </c>
      <c r="O41" s="805">
        <v>200.5</v>
      </c>
      <c r="P41" s="822" t="s">
        <v>1205</v>
      </c>
      <c r="Q41" s="805" t="s">
        <v>1205</v>
      </c>
      <c r="R41" s="829">
        <v>44069</v>
      </c>
      <c r="S41" s="805">
        <v>46453</v>
      </c>
      <c r="T41" s="723">
        <f t="shared" si="14"/>
        <v>105.40969842746601</v>
      </c>
      <c r="U41" s="679" t="s">
        <v>1205</v>
      </c>
      <c r="V41" s="829">
        <v>21602</v>
      </c>
      <c r="W41" s="805">
        <v>23764</v>
      </c>
      <c r="X41" s="723">
        <f>(W41/V41)*100</f>
        <v>110.00833256179983</v>
      </c>
      <c r="Y41" s="679">
        <f>(W41/S41)*100</f>
        <v>51.15708350375648</v>
      </c>
      <c r="Z41" s="822">
        <v>25082</v>
      </c>
      <c r="AA41" s="702">
        <f t="shared" si="4"/>
        <v>116.10961947967782</v>
      </c>
      <c r="AB41" s="668"/>
    </row>
    <row r="42" spans="1:71" s="814" customFormat="1" ht="15" customHeight="1" thickBot="1">
      <c r="A42" s="1247" t="s">
        <v>501</v>
      </c>
      <c r="B42" s="1248"/>
      <c r="C42" s="810">
        <f>SUM(C38:C40)</f>
        <v>34084</v>
      </c>
      <c r="D42" s="807">
        <f>SUM(D38:D40)</f>
        <v>33184</v>
      </c>
      <c r="E42" s="823">
        <f t="shared" si="12"/>
        <v>97.35946485154324</v>
      </c>
      <c r="F42" s="807">
        <f>SUM(F38:F40)</f>
        <v>32911</v>
      </c>
      <c r="G42" s="807">
        <f>SUM(G38:G40)</f>
        <v>34371</v>
      </c>
      <c r="H42" s="823">
        <f t="shared" si="18"/>
        <v>104.43620673938806</v>
      </c>
      <c r="I42" s="810">
        <f>(G42/D42)*100</f>
        <v>103.577025072324</v>
      </c>
      <c r="J42" s="810">
        <f>SUM(J38:J40)</f>
        <v>35363</v>
      </c>
      <c r="K42" s="810">
        <f>SUM(K38:K40)</f>
        <v>41762.5</v>
      </c>
      <c r="L42" s="823">
        <f t="shared" si="19"/>
        <v>118.09659813929814</v>
      </c>
      <c r="M42" s="806">
        <f t="shared" si="1"/>
        <v>121.50504786011463</v>
      </c>
      <c r="N42" s="810">
        <f>SUM(N38:N40)</f>
        <v>43905</v>
      </c>
      <c r="O42" s="810">
        <f>SUM(O38:O41)</f>
        <v>44697.5</v>
      </c>
      <c r="P42" s="812">
        <f t="shared" si="2"/>
        <v>101.8050335952625</v>
      </c>
      <c r="Q42" s="813">
        <f t="shared" si="3"/>
        <v>107.02783597725232</v>
      </c>
      <c r="R42" s="810">
        <f>SUM(R38:R41)</f>
        <v>87283</v>
      </c>
      <c r="S42" s="810">
        <f>SUM(S38:S41)</f>
        <v>90930</v>
      </c>
      <c r="T42" s="812">
        <f>(S42/R42)*100</f>
        <v>104.17836233859971</v>
      </c>
      <c r="U42" s="813">
        <f>(S42/O42)*100</f>
        <v>203.43419654343086</v>
      </c>
      <c r="V42" s="810">
        <f>SUM(V38:V41)</f>
        <v>70754</v>
      </c>
      <c r="W42" s="810">
        <f>SUM(W38:W41)</f>
        <v>74685</v>
      </c>
      <c r="X42" s="812">
        <f>(W42/V42)*100</f>
        <v>105.55586963281227</v>
      </c>
      <c r="Y42" s="813">
        <f>(W42/S42)*100</f>
        <v>82.13460903992082</v>
      </c>
      <c r="Z42" s="810">
        <f>SUM(Z38:Z41)</f>
        <v>80099</v>
      </c>
      <c r="AA42" s="710">
        <f t="shared" si="4"/>
        <v>113.20773383836958</v>
      </c>
      <c r="AB42" s="668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</row>
    <row r="43" spans="1:28" ht="12" customHeight="1">
      <c r="A43" s="797">
        <v>271</v>
      </c>
      <c r="B43" s="831" t="s">
        <v>362</v>
      </c>
      <c r="C43" s="715">
        <v>51542</v>
      </c>
      <c r="D43" s="798">
        <v>51542</v>
      </c>
      <c r="E43" s="733">
        <f t="shared" si="12"/>
        <v>100</v>
      </c>
      <c r="F43" s="798">
        <v>53322</v>
      </c>
      <c r="G43" s="798">
        <v>55457</v>
      </c>
      <c r="H43" s="733">
        <f t="shared" si="18"/>
        <v>104.00397584486703</v>
      </c>
      <c r="I43" s="715">
        <f>(G43/D43)*100</f>
        <v>107.59574715765783</v>
      </c>
      <c r="J43" s="716">
        <v>53957</v>
      </c>
      <c r="K43" s="721">
        <v>61935</v>
      </c>
      <c r="L43" s="733">
        <f t="shared" si="19"/>
        <v>114.78584799006617</v>
      </c>
      <c r="M43" s="715">
        <f t="shared" si="1"/>
        <v>111.68112231097969</v>
      </c>
      <c r="N43" s="716">
        <v>54000</v>
      </c>
      <c r="O43" s="715">
        <v>57641.4</v>
      </c>
      <c r="P43" s="733">
        <f>(O43/N43)*100</f>
        <v>106.74333333333334</v>
      </c>
      <c r="Q43" s="715">
        <f t="shared" si="3"/>
        <v>93.0675708403972</v>
      </c>
      <c r="R43" s="716">
        <v>55000</v>
      </c>
      <c r="S43" s="715">
        <v>65366.5</v>
      </c>
      <c r="T43" s="733">
        <f>(S43/R43)*100</f>
        <v>118.84818181818181</v>
      </c>
      <c r="U43" s="715">
        <f>(S43/O43)*100</f>
        <v>113.40199925747814</v>
      </c>
      <c r="V43" s="716">
        <v>66000</v>
      </c>
      <c r="W43" s="715">
        <v>76694</v>
      </c>
      <c r="X43" s="733">
        <f>(W43/V43)*100</f>
        <v>116.2030303030303</v>
      </c>
      <c r="Y43" s="715">
        <f>(W43/S43)*100</f>
        <v>117.3292129760657</v>
      </c>
      <c r="Z43" s="716">
        <v>67000</v>
      </c>
      <c r="AA43" s="722">
        <f t="shared" si="4"/>
        <v>101.51515151515152</v>
      </c>
      <c r="AB43" s="668"/>
    </row>
    <row r="44" spans="1:28" ht="12" customHeight="1">
      <c r="A44" s="677">
        <v>272</v>
      </c>
      <c r="B44" s="832" t="s">
        <v>363</v>
      </c>
      <c r="C44" s="715">
        <v>4798</v>
      </c>
      <c r="D44" s="798">
        <v>4798</v>
      </c>
      <c r="E44" s="733">
        <f t="shared" si="12"/>
        <v>100</v>
      </c>
      <c r="F44" s="798">
        <v>4357</v>
      </c>
      <c r="G44" s="798">
        <v>4715</v>
      </c>
      <c r="H44" s="733">
        <f t="shared" si="18"/>
        <v>108.21666284140463</v>
      </c>
      <c r="I44" s="715">
        <f>(G44/D44)*100</f>
        <v>98.27011254689454</v>
      </c>
      <c r="J44" s="716">
        <v>4639</v>
      </c>
      <c r="K44" s="721">
        <v>5559.3</v>
      </c>
      <c r="L44" s="733">
        <f t="shared" si="19"/>
        <v>119.83832722569521</v>
      </c>
      <c r="M44" s="715">
        <f t="shared" si="1"/>
        <v>117.90668080593849</v>
      </c>
      <c r="N44" s="716">
        <v>5798</v>
      </c>
      <c r="O44" s="715">
        <v>7736.5</v>
      </c>
      <c r="P44" s="733">
        <f t="shared" si="2"/>
        <v>133.4339427388755</v>
      </c>
      <c r="Q44" s="715">
        <f t="shared" si="3"/>
        <v>139.16320400050367</v>
      </c>
      <c r="R44" s="716">
        <v>5890</v>
      </c>
      <c r="S44" s="715">
        <v>3260.9</v>
      </c>
      <c r="T44" s="733">
        <f>(S44/R44)*100</f>
        <v>55.363327674023765</v>
      </c>
      <c r="U44" s="715">
        <f>(S44/O44)*100</f>
        <v>42.1495508304789</v>
      </c>
      <c r="V44" s="716" t="s">
        <v>1205</v>
      </c>
      <c r="W44" s="715" t="s">
        <v>1205</v>
      </c>
      <c r="X44" s="733" t="s">
        <v>1205</v>
      </c>
      <c r="Y44" s="715" t="s">
        <v>1205</v>
      </c>
      <c r="Z44" s="716" t="s">
        <v>1205</v>
      </c>
      <c r="AA44" s="722" t="s">
        <v>1205</v>
      </c>
      <c r="AB44" s="668"/>
    </row>
    <row r="45" spans="1:28" ht="12" customHeight="1">
      <c r="A45" s="677">
        <v>273</v>
      </c>
      <c r="B45" s="832" t="s">
        <v>1310</v>
      </c>
      <c r="C45" s="715">
        <v>950</v>
      </c>
      <c r="D45" s="798">
        <v>750</v>
      </c>
      <c r="E45" s="733">
        <f t="shared" si="12"/>
        <v>78.94736842105263</v>
      </c>
      <c r="F45" s="798">
        <v>485</v>
      </c>
      <c r="G45" s="798">
        <v>677</v>
      </c>
      <c r="H45" s="733">
        <f t="shared" si="18"/>
        <v>139.58762886597938</v>
      </c>
      <c r="I45" s="715">
        <f>(G45/D45)*100</f>
        <v>90.26666666666667</v>
      </c>
      <c r="J45" s="716">
        <v>344</v>
      </c>
      <c r="K45" s="721">
        <v>675</v>
      </c>
      <c r="L45" s="733">
        <f t="shared" si="19"/>
        <v>196.22093023255815</v>
      </c>
      <c r="M45" s="715">
        <f t="shared" si="1"/>
        <v>99.70457902511079</v>
      </c>
      <c r="N45" s="716">
        <v>788</v>
      </c>
      <c r="O45" s="715">
        <v>3108</v>
      </c>
      <c r="P45" s="733">
        <f t="shared" si="2"/>
        <v>394.4162436548223</v>
      </c>
      <c r="Q45" s="715">
        <f t="shared" si="3"/>
        <v>460.44444444444446</v>
      </c>
      <c r="R45" s="716" t="s">
        <v>1205</v>
      </c>
      <c r="S45" s="715" t="s">
        <v>1205</v>
      </c>
      <c r="T45" s="733" t="s">
        <v>1205</v>
      </c>
      <c r="U45" s="715" t="s">
        <v>1205</v>
      </c>
      <c r="V45" s="716" t="s">
        <v>1205</v>
      </c>
      <c r="W45" s="715" t="s">
        <v>1205</v>
      </c>
      <c r="X45" s="733" t="s">
        <v>1205</v>
      </c>
      <c r="Y45" s="715" t="s">
        <v>1205</v>
      </c>
      <c r="Z45" s="679" t="s">
        <v>1205</v>
      </c>
      <c r="AA45" s="722" t="s">
        <v>1205</v>
      </c>
      <c r="AB45" s="668"/>
    </row>
    <row r="46" spans="1:28" ht="12" customHeight="1" thickBot="1">
      <c r="A46" s="833">
        <v>274</v>
      </c>
      <c r="B46" s="834" t="s">
        <v>1311</v>
      </c>
      <c r="C46" s="803">
        <v>307</v>
      </c>
      <c r="D46" s="835">
        <v>307</v>
      </c>
      <c r="E46" s="699">
        <f t="shared" si="12"/>
        <v>100</v>
      </c>
      <c r="F46" s="835" t="s">
        <v>1205</v>
      </c>
      <c r="G46" s="835" t="s">
        <v>1205</v>
      </c>
      <c r="H46" s="699" t="s">
        <v>1205</v>
      </c>
      <c r="I46" s="803" t="s">
        <v>1205</v>
      </c>
      <c r="J46" s="701" t="s">
        <v>1205</v>
      </c>
      <c r="K46" s="728" t="s">
        <v>1205</v>
      </c>
      <c r="L46" s="699" t="s">
        <v>1205</v>
      </c>
      <c r="M46" s="803" t="s">
        <v>1205</v>
      </c>
      <c r="N46" s="701" t="s">
        <v>1205</v>
      </c>
      <c r="O46" s="803" t="s">
        <v>1205</v>
      </c>
      <c r="P46" s="699" t="s">
        <v>1205</v>
      </c>
      <c r="Q46" s="803" t="s">
        <v>1205</v>
      </c>
      <c r="R46" s="701" t="s">
        <v>1205</v>
      </c>
      <c r="S46" s="803" t="s">
        <v>1205</v>
      </c>
      <c r="T46" s="699" t="s">
        <v>1205</v>
      </c>
      <c r="U46" s="803" t="s">
        <v>1205</v>
      </c>
      <c r="V46" s="701" t="s">
        <v>1205</v>
      </c>
      <c r="W46" s="803" t="s">
        <v>1205</v>
      </c>
      <c r="X46" s="699" t="s">
        <v>1205</v>
      </c>
      <c r="Y46" s="803" t="s">
        <v>1205</v>
      </c>
      <c r="Z46" s="701" t="s">
        <v>1205</v>
      </c>
      <c r="AA46" s="702" t="s">
        <v>1205</v>
      </c>
      <c r="AB46" s="668"/>
    </row>
    <row r="47" spans="1:71" s="100" customFormat="1" ht="14.25" customHeight="1" thickBot="1">
      <c r="A47" s="1247" t="s">
        <v>502</v>
      </c>
      <c r="B47" s="1248"/>
      <c r="C47" s="806">
        <f>SUM(C43:C46)</f>
        <v>57597</v>
      </c>
      <c r="D47" s="807">
        <f>SUM(D43:D46)</f>
        <v>57397</v>
      </c>
      <c r="E47" s="808">
        <f t="shared" si="12"/>
        <v>99.65275969234509</v>
      </c>
      <c r="F47" s="809">
        <f>SUM(F43:F46)</f>
        <v>58164</v>
      </c>
      <c r="G47" s="807">
        <f>SUM(G43:G46)</f>
        <v>60849</v>
      </c>
      <c r="H47" s="808">
        <f t="shared" si="18"/>
        <v>104.6162574788529</v>
      </c>
      <c r="I47" s="806">
        <f>(G47/D47)*100</f>
        <v>106.01425161593812</v>
      </c>
      <c r="J47" s="810">
        <f>SUM(J43:J46)</f>
        <v>58940</v>
      </c>
      <c r="K47" s="810">
        <f>SUM(K43:K46)</f>
        <v>68169.3</v>
      </c>
      <c r="L47" s="808">
        <f t="shared" si="19"/>
        <v>115.65880556498134</v>
      </c>
      <c r="M47" s="811">
        <f t="shared" si="1"/>
        <v>112.03027165606667</v>
      </c>
      <c r="N47" s="810">
        <f>SUM(N43:N46)</f>
        <v>60586</v>
      </c>
      <c r="O47" s="810">
        <f>SUM(O43:O46)</f>
        <v>68485.9</v>
      </c>
      <c r="P47" s="812">
        <f t="shared" si="2"/>
        <v>113.03915095896741</v>
      </c>
      <c r="Q47" s="813">
        <f t="shared" si="3"/>
        <v>100.46443193637018</v>
      </c>
      <c r="R47" s="810">
        <f>SUM(R43:R46)</f>
        <v>60890</v>
      </c>
      <c r="S47" s="810">
        <f>SUM(S43:S46)</f>
        <v>68627.4</v>
      </c>
      <c r="T47" s="812">
        <f>(S47/R47)*100</f>
        <v>112.70717687633436</v>
      </c>
      <c r="U47" s="813">
        <f>(S47/O47)*100</f>
        <v>100.20661187193276</v>
      </c>
      <c r="V47" s="810">
        <f>SUM(V43:V46)</f>
        <v>66000</v>
      </c>
      <c r="W47" s="810">
        <f>SUM(W43:W46)</f>
        <v>76694</v>
      </c>
      <c r="X47" s="812">
        <f>(W47/V47)*100</f>
        <v>116.2030303030303</v>
      </c>
      <c r="Y47" s="813">
        <f>(W47/S47)*100</f>
        <v>111.75419730311799</v>
      </c>
      <c r="Z47" s="810">
        <f>SUM(Z43:Z46)</f>
        <v>67000</v>
      </c>
      <c r="AA47" s="710">
        <f t="shared" si="4"/>
        <v>101.51515151515152</v>
      </c>
      <c r="AB47" s="668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</row>
    <row r="48" spans="1:71" s="8" customFormat="1" ht="14.25" customHeight="1">
      <c r="A48" s="836">
        <v>275</v>
      </c>
      <c r="B48" s="815" t="s">
        <v>1312</v>
      </c>
      <c r="C48" s="816" t="s">
        <v>1205</v>
      </c>
      <c r="D48" s="837" t="s">
        <v>1205</v>
      </c>
      <c r="E48" s="818" t="s">
        <v>1205</v>
      </c>
      <c r="F48" s="817">
        <v>1441</v>
      </c>
      <c r="G48" s="816">
        <v>1162</v>
      </c>
      <c r="H48" s="733">
        <f t="shared" si="18"/>
        <v>80.6384455239417</v>
      </c>
      <c r="I48" s="715" t="s">
        <v>1205</v>
      </c>
      <c r="J48" s="816" t="s">
        <v>1205</v>
      </c>
      <c r="K48" s="798" t="s">
        <v>1205</v>
      </c>
      <c r="L48" s="733" t="s">
        <v>1205</v>
      </c>
      <c r="M48" s="715" t="s">
        <v>1205</v>
      </c>
      <c r="N48" s="816" t="s">
        <v>1205</v>
      </c>
      <c r="O48" s="715" t="s">
        <v>1205</v>
      </c>
      <c r="P48" s="733" t="s">
        <v>1205</v>
      </c>
      <c r="Q48" s="715" t="s">
        <v>1205</v>
      </c>
      <c r="R48" s="816" t="s">
        <v>1205</v>
      </c>
      <c r="S48" s="715" t="s">
        <v>1205</v>
      </c>
      <c r="T48" s="733" t="s">
        <v>1205</v>
      </c>
      <c r="U48" s="715" t="s">
        <v>1205</v>
      </c>
      <c r="V48" s="816" t="s">
        <v>1205</v>
      </c>
      <c r="W48" s="715" t="s">
        <v>1205</v>
      </c>
      <c r="X48" s="733" t="s">
        <v>1205</v>
      </c>
      <c r="Y48" s="715" t="s">
        <v>1205</v>
      </c>
      <c r="Z48" s="715" t="s">
        <v>1205</v>
      </c>
      <c r="AA48" s="722" t="s">
        <v>1205</v>
      </c>
      <c r="AB48" s="668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</row>
    <row r="49" spans="1:71" s="8" customFormat="1" ht="14.25" customHeight="1" thickBot="1">
      <c r="A49" s="833">
        <v>276</v>
      </c>
      <c r="B49" s="821" t="s">
        <v>389</v>
      </c>
      <c r="C49" s="805" t="s">
        <v>1205</v>
      </c>
      <c r="D49" s="838" t="s">
        <v>1205</v>
      </c>
      <c r="E49" s="822" t="s">
        <v>1205</v>
      </c>
      <c r="F49" s="804">
        <v>48660</v>
      </c>
      <c r="G49" s="804">
        <v>48094.9</v>
      </c>
      <c r="H49" s="699">
        <f t="shared" si="18"/>
        <v>98.83867653103165</v>
      </c>
      <c r="I49" s="715" t="s">
        <v>1205</v>
      </c>
      <c r="J49" s="827">
        <v>47000</v>
      </c>
      <c r="K49" s="828">
        <v>51642.1</v>
      </c>
      <c r="L49" s="699">
        <f t="shared" si="19"/>
        <v>109.8768085106383</v>
      </c>
      <c r="M49" s="803">
        <f t="shared" si="1"/>
        <v>107.37541818363276</v>
      </c>
      <c r="N49" s="827">
        <v>49212</v>
      </c>
      <c r="O49" s="803">
        <v>51470.8</v>
      </c>
      <c r="P49" s="699">
        <f t="shared" si="2"/>
        <v>104.58993741363895</v>
      </c>
      <c r="Q49" s="803">
        <f t="shared" si="3"/>
        <v>99.66829389199899</v>
      </c>
      <c r="R49" s="827">
        <v>47000</v>
      </c>
      <c r="S49" s="803">
        <v>46107.5</v>
      </c>
      <c r="T49" s="699">
        <f>(S49/R49)*100</f>
        <v>98.10106382978724</v>
      </c>
      <c r="U49" s="803">
        <f>(S49/O49)*100</f>
        <v>89.57991715691226</v>
      </c>
      <c r="V49" s="827">
        <v>35000</v>
      </c>
      <c r="W49" s="803">
        <v>38866.5</v>
      </c>
      <c r="X49" s="699">
        <f>(W49/V49)*100</f>
        <v>111.04714285714286</v>
      </c>
      <c r="Y49" s="803">
        <f>(W49/S49)*100</f>
        <v>84.29539662744673</v>
      </c>
      <c r="Z49" s="803">
        <v>6500</v>
      </c>
      <c r="AA49" s="702">
        <f t="shared" si="4"/>
        <v>18.571428571428573</v>
      </c>
      <c r="AB49" s="668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</row>
    <row r="50" spans="1:71" s="100" customFormat="1" ht="14.25" customHeight="1" thickBot="1">
      <c r="A50" s="1247" t="s">
        <v>503</v>
      </c>
      <c r="B50" s="1248"/>
      <c r="C50" s="810" t="s">
        <v>1205</v>
      </c>
      <c r="D50" s="839" t="s">
        <v>1205</v>
      </c>
      <c r="E50" s="823" t="s">
        <v>1205</v>
      </c>
      <c r="F50" s="807">
        <f>SUM(F48:F49)</f>
        <v>50101</v>
      </c>
      <c r="G50" s="810">
        <f>SUM(G48:G49)</f>
        <v>49256.9</v>
      </c>
      <c r="H50" s="823">
        <f t="shared" si="18"/>
        <v>98.31520328935551</v>
      </c>
      <c r="I50" s="810" t="s">
        <v>1205</v>
      </c>
      <c r="J50" s="810">
        <f>SUM(J48:J49)</f>
        <v>47000</v>
      </c>
      <c r="K50" s="810">
        <f>SUM(K48:K49)</f>
        <v>51642.1</v>
      </c>
      <c r="L50" s="823">
        <f t="shared" si="19"/>
        <v>109.8768085106383</v>
      </c>
      <c r="M50" s="811">
        <f t="shared" si="1"/>
        <v>104.84236726225159</v>
      </c>
      <c r="N50" s="810">
        <f>SUM(N48:N49)</f>
        <v>49212</v>
      </c>
      <c r="O50" s="810">
        <f>SUM(O48:O49)</f>
        <v>51470.8</v>
      </c>
      <c r="P50" s="812">
        <f t="shared" si="2"/>
        <v>104.58993741363895</v>
      </c>
      <c r="Q50" s="813">
        <f t="shared" si="3"/>
        <v>99.66829389199899</v>
      </c>
      <c r="R50" s="810">
        <f>SUM(R48:R49)</f>
        <v>47000</v>
      </c>
      <c r="S50" s="810">
        <f>SUM(S48:S49)</f>
        <v>46107.5</v>
      </c>
      <c r="T50" s="812">
        <f>(S50/R50)*100</f>
        <v>98.10106382978724</v>
      </c>
      <c r="U50" s="813">
        <f>(S50/O50)*100</f>
        <v>89.57991715691226</v>
      </c>
      <c r="V50" s="810">
        <f>SUM(V48:V49)</f>
        <v>35000</v>
      </c>
      <c r="W50" s="810">
        <f>SUM(W48:W49)</f>
        <v>38866.5</v>
      </c>
      <c r="X50" s="812">
        <f>(W50/V50)*100</f>
        <v>111.04714285714286</v>
      </c>
      <c r="Y50" s="813">
        <f>(W50/S50)*100</f>
        <v>84.29539662744673</v>
      </c>
      <c r="Z50" s="810">
        <f>SUM(Z48:Z49)</f>
        <v>6500</v>
      </c>
      <c r="AA50" s="710">
        <f t="shared" si="4"/>
        <v>18.571428571428573</v>
      </c>
      <c r="AB50" s="668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</row>
    <row r="51" spans="1:28" ht="12" customHeight="1">
      <c r="A51" s="797">
        <v>315</v>
      </c>
      <c r="B51" s="831" t="s">
        <v>1313</v>
      </c>
      <c r="C51" s="679">
        <v>2000</v>
      </c>
      <c r="D51" s="679">
        <v>2200</v>
      </c>
      <c r="E51" s="733">
        <f>(D51/C51)*100</f>
        <v>110.00000000000001</v>
      </c>
      <c r="F51" s="800" t="s">
        <v>1205</v>
      </c>
      <c r="G51" s="679" t="s">
        <v>1205</v>
      </c>
      <c r="H51" s="733" t="s">
        <v>1205</v>
      </c>
      <c r="I51" s="715" t="s">
        <v>1205</v>
      </c>
      <c r="J51" s="715" t="s">
        <v>1205</v>
      </c>
      <c r="K51" s="798" t="s">
        <v>1205</v>
      </c>
      <c r="L51" s="733" t="s">
        <v>1205</v>
      </c>
      <c r="M51" s="715" t="s">
        <v>1205</v>
      </c>
      <c r="N51" s="715" t="s">
        <v>1205</v>
      </c>
      <c r="O51" s="715" t="s">
        <v>1205</v>
      </c>
      <c r="P51" s="733" t="s">
        <v>1205</v>
      </c>
      <c r="Q51" s="715" t="s">
        <v>1205</v>
      </c>
      <c r="R51" s="715" t="s">
        <v>1205</v>
      </c>
      <c r="S51" s="715" t="s">
        <v>1205</v>
      </c>
      <c r="T51" s="733" t="s">
        <v>1205</v>
      </c>
      <c r="U51" s="715" t="s">
        <v>1205</v>
      </c>
      <c r="V51" s="715" t="s">
        <v>1205</v>
      </c>
      <c r="W51" s="715" t="s">
        <v>1205</v>
      </c>
      <c r="X51" s="733" t="s">
        <v>1205</v>
      </c>
      <c r="Y51" s="715" t="s">
        <v>1205</v>
      </c>
      <c r="Z51" s="733" t="s">
        <v>1205</v>
      </c>
      <c r="AA51" s="722" t="s">
        <v>1205</v>
      </c>
      <c r="AB51" s="668"/>
    </row>
    <row r="52" spans="1:28" ht="19.5" customHeight="1">
      <c r="A52" s="840">
        <v>316</v>
      </c>
      <c r="B52" s="832" t="s">
        <v>1314</v>
      </c>
      <c r="C52" s="715">
        <v>421</v>
      </c>
      <c r="D52" s="798">
        <v>421</v>
      </c>
      <c r="E52" s="733">
        <f>(D52/C52)*100</f>
        <v>100</v>
      </c>
      <c r="F52" s="798" t="s">
        <v>1205</v>
      </c>
      <c r="G52" s="798" t="s">
        <v>1205</v>
      </c>
      <c r="H52" s="733" t="s">
        <v>1205</v>
      </c>
      <c r="I52" s="715" t="s">
        <v>1205</v>
      </c>
      <c r="J52" s="715" t="s">
        <v>1205</v>
      </c>
      <c r="K52" s="798" t="s">
        <v>1205</v>
      </c>
      <c r="L52" s="733" t="s">
        <v>1205</v>
      </c>
      <c r="M52" s="715" t="s">
        <v>1205</v>
      </c>
      <c r="N52" s="715" t="s">
        <v>1205</v>
      </c>
      <c r="O52" s="715" t="s">
        <v>1205</v>
      </c>
      <c r="P52" s="733" t="s">
        <v>1205</v>
      </c>
      <c r="Q52" s="715" t="s">
        <v>1205</v>
      </c>
      <c r="R52" s="715" t="s">
        <v>1205</v>
      </c>
      <c r="S52" s="715" t="s">
        <v>1205</v>
      </c>
      <c r="T52" s="733" t="s">
        <v>1205</v>
      </c>
      <c r="U52" s="715" t="s">
        <v>1205</v>
      </c>
      <c r="V52" s="715" t="s">
        <v>1205</v>
      </c>
      <c r="W52" s="715" t="s">
        <v>1205</v>
      </c>
      <c r="X52" s="733" t="s">
        <v>1205</v>
      </c>
      <c r="Y52" s="715" t="s">
        <v>1205</v>
      </c>
      <c r="Z52" s="733" t="s">
        <v>1205</v>
      </c>
      <c r="AA52" s="722" t="s">
        <v>1205</v>
      </c>
      <c r="AB52" s="668"/>
    </row>
    <row r="53" spans="1:28" ht="19.5" customHeight="1" thickBot="1">
      <c r="A53" s="820" t="s">
        <v>1315</v>
      </c>
      <c r="B53" s="841" t="s">
        <v>389</v>
      </c>
      <c r="C53" s="805">
        <v>68286</v>
      </c>
      <c r="D53" s="828">
        <v>69890.8</v>
      </c>
      <c r="E53" s="822">
        <f>(D53/C53)*100</f>
        <v>102.35011568989252</v>
      </c>
      <c r="F53" s="804" t="s">
        <v>1205</v>
      </c>
      <c r="G53" s="828" t="s">
        <v>1205</v>
      </c>
      <c r="H53" s="699" t="s">
        <v>1205</v>
      </c>
      <c r="I53" s="805" t="s">
        <v>1205</v>
      </c>
      <c r="J53" s="827" t="s">
        <v>1205</v>
      </c>
      <c r="K53" s="835" t="s">
        <v>1205</v>
      </c>
      <c r="L53" s="699" t="s">
        <v>1205</v>
      </c>
      <c r="M53" s="803" t="s">
        <v>1205</v>
      </c>
      <c r="N53" s="827" t="s">
        <v>1205</v>
      </c>
      <c r="O53" s="803" t="s">
        <v>1205</v>
      </c>
      <c r="P53" s="699" t="s">
        <v>1205</v>
      </c>
      <c r="Q53" s="803" t="s">
        <v>1205</v>
      </c>
      <c r="R53" s="827" t="s">
        <v>1205</v>
      </c>
      <c r="S53" s="803" t="s">
        <v>1205</v>
      </c>
      <c r="T53" s="699" t="s">
        <v>1205</v>
      </c>
      <c r="U53" s="803" t="s">
        <v>1205</v>
      </c>
      <c r="V53" s="827" t="s">
        <v>1205</v>
      </c>
      <c r="W53" s="803" t="s">
        <v>1205</v>
      </c>
      <c r="X53" s="699" t="s">
        <v>1205</v>
      </c>
      <c r="Y53" s="803" t="s">
        <v>1205</v>
      </c>
      <c r="Z53" s="699" t="s">
        <v>1205</v>
      </c>
      <c r="AA53" s="702" t="s">
        <v>1205</v>
      </c>
      <c r="AB53" s="668"/>
    </row>
    <row r="54" spans="1:71" s="100" customFormat="1" ht="15" customHeight="1" thickBot="1">
      <c r="A54" s="1247" t="s">
        <v>1316</v>
      </c>
      <c r="B54" s="1248"/>
      <c r="C54" s="808">
        <f>SUM(C51:C53)</f>
        <v>70707</v>
      </c>
      <c r="D54" s="842">
        <f>SUM(D51:D53)</f>
        <v>72511.8</v>
      </c>
      <c r="E54" s="808">
        <f>(D54/C54)*100</f>
        <v>102.55250540964826</v>
      </c>
      <c r="F54" s="843" t="s">
        <v>1205</v>
      </c>
      <c r="G54" s="842" t="s">
        <v>1205</v>
      </c>
      <c r="H54" s="823" t="s">
        <v>1205</v>
      </c>
      <c r="I54" s="806" t="s">
        <v>1205</v>
      </c>
      <c r="J54" s="823" t="s">
        <v>1205</v>
      </c>
      <c r="K54" s="823" t="s">
        <v>1205</v>
      </c>
      <c r="L54" s="823" t="s">
        <v>1205</v>
      </c>
      <c r="M54" s="811" t="s">
        <v>1205</v>
      </c>
      <c r="N54" s="823" t="s">
        <v>1205</v>
      </c>
      <c r="O54" s="806" t="s">
        <v>1205</v>
      </c>
      <c r="P54" s="812" t="s">
        <v>1205</v>
      </c>
      <c r="Q54" s="813" t="s">
        <v>1205</v>
      </c>
      <c r="R54" s="823" t="s">
        <v>1205</v>
      </c>
      <c r="S54" s="806" t="s">
        <v>1205</v>
      </c>
      <c r="T54" s="812" t="s">
        <v>1205</v>
      </c>
      <c r="U54" s="813" t="s">
        <v>1205</v>
      </c>
      <c r="V54" s="823" t="s">
        <v>1205</v>
      </c>
      <c r="W54" s="806" t="s">
        <v>1205</v>
      </c>
      <c r="X54" s="812" t="s">
        <v>1205</v>
      </c>
      <c r="Y54" s="813" t="s">
        <v>1205</v>
      </c>
      <c r="Z54" s="812" t="s">
        <v>1205</v>
      </c>
      <c r="AA54" s="710" t="s">
        <v>1205</v>
      </c>
      <c r="AB54" s="668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</row>
    <row r="55" spans="1:28" ht="12" customHeight="1">
      <c r="A55" s="844">
        <v>403</v>
      </c>
      <c r="B55" s="845" t="s">
        <v>507</v>
      </c>
      <c r="C55" s="816">
        <v>143470</v>
      </c>
      <c r="D55" s="798">
        <v>144170</v>
      </c>
      <c r="E55" s="733">
        <f>(D55/C55)*100</f>
        <v>100.48790687948701</v>
      </c>
      <c r="F55" s="817">
        <v>153351</v>
      </c>
      <c r="G55" s="798">
        <v>153351</v>
      </c>
      <c r="H55" s="733">
        <f>(G55/F55)*100</f>
        <v>100</v>
      </c>
      <c r="I55" s="715">
        <f>(G55/D55)*100</f>
        <v>106.36817645834778</v>
      </c>
      <c r="J55" s="715">
        <v>160871</v>
      </c>
      <c r="K55" s="798">
        <v>160871</v>
      </c>
      <c r="L55" s="733">
        <f>(K55/J55)*100</f>
        <v>100</v>
      </c>
      <c r="M55" s="715">
        <f t="shared" si="1"/>
        <v>104.90378282502233</v>
      </c>
      <c r="N55" s="715">
        <v>157399</v>
      </c>
      <c r="O55" s="715">
        <v>157399</v>
      </c>
      <c r="P55" s="733">
        <f t="shared" si="2"/>
        <v>100</v>
      </c>
      <c r="Q55" s="715">
        <f t="shared" si="3"/>
        <v>97.8417489789956</v>
      </c>
      <c r="R55" s="715">
        <v>125000</v>
      </c>
      <c r="S55" s="715">
        <v>125000</v>
      </c>
      <c r="T55" s="733">
        <f>(S55/R55)*100</f>
        <v>100</v>
      </c>
      <c r="U55" s="715">
        <f>(S55/O55)*100</f>
        <v>79.41600645493301</v>
      </c>
      <c r="V55" s="715">
        <v>138995</v>
      </c>
      <c r="W55" s="715">
        <v>139587.8</v>
      </c>
      <c r="X55" s="733">
        <f>(W55/V55)*100</f>
        <v>100.4264901615166</v>
      </c>
      <c r="Y55" s="715">
        <f>(W55/S55)*100</f>
        <v>111.67023999999999</v>
      </c>
      <c r="Z55" s="715">
        <v>190000</v>
      </c>
      <c r="AA55" s="722">
        <f t="shared" si="4"/>
        <v>136.69556458865426</v>
      </c>
      <c r="AB55" s="668"/>
    </row>
    <row r="56" spans="1:28" ht="19.5" customHeight="1">
      <c r="A56" s="840">
        <v>404</v>
      </c>
      <c r="B56" s="846" t="s">
        <v>763</v>
      </c>
      <c r="C56" s="679" t="s">
        <v>1205</v>
      </c>
      <c r="D56" s="800" t="s">
        <v>1205</v>
      </c>
      <c r="E56" s="723" t="s">
        <v>1205</v>
      </c>
      <c r="F56" s="800" t="s">
        <v>1205</v>
      </c>
      <c r="G56" s="800" t="s">
        <v>1205</v>
      </c>
      <c r="H56" s="723" t="s">
        <v>1205</v>
      </c>
      <c r="I56" s="679" t="s">
        <v>1205</v>
      </c>
      <c r="J56" s="679" t="s">
        <v>1205</v>
      </c>
      <c r="K56" s="800" t="s">
        <v>1205</v>
      </c>
      <c r="L56" s="723" t="s">
        <v>1205</v>
      </c>
      <c r="M56" s="679" t="s">
        <v>1205</v>
      </c>
      <c r="N56" s="679" t="s">
        <v>1205</v>
      </c>
      <c r="O56" s="679" t="s">
        <v>1205</v>
      </c>
      <c r="P56" s="723" t="s">
        <v>1205</v>
      </c>
      <c r="Q56" s="679" t="s">
        <v>1205</v>
      </c>
      <c r="R56" s="679" t="s">
        <v>1205</v>
      </c>
      <c r="S56" s="679" t="s">
        <v>1205</v>
      </c>
      <c r="T56" s="723" t="s">
        <v>1205</v>
      </c>
      <c r="U56" s="679" t="s">
        <v>1205</v>
      </c>
      <c r="V56" s="679" t="s">
        <v>1205</v>
      </c>
      <c r="W56" s="679" t="s">
        <v>1205</v>
      </c>
      <c r="X56" s="723" t="s">
        <v>1205</v>
      </c>
      <c r="Y56" s="679" t="s">
        <v>1205</v>
      </c>
      <c r="Z56" s="679">
        <v>7760</v>
      </c>
      <c r="AA56" s="722" t="s">
        <v>1205</v>
      </c>
      <c r="AB56" s="668"/>
    </row>
    <row r="57" spans="1:28" ht="12" customHeight="1" thickBot="1">
      <c r="A57" s="847">
        <v>410</v>
      </c>
      <c r="B57" s="848" t="s">
        <v>508</v>
      </c>
      <c r="C57" s="822" t="s">
        <v>1205</v>
      </c>
      <c r="D57" s="849">
        <v>400</v>
      </c>
      <c r="E57" s="822" t="s">
        <v>1205</v>
      </c>
      <c r="F57" s="830" t="s">
        <v>1205</v>
      </c>
      <c r="G57" s="849">
        <v>500</v>
      </c>
      <c r="H57" s="822" t="s">
        <v>1205</v>
      </c>
      <c r="I57" s="805">
        <f>(G57/D57)*100</f>
        <v>125</v>
      </c>
      <c r="J57" s="827" t="s">
        <v>1205</v>
      </c>
      <c r="K57" s="804">
        <v>500</v>
      </c>
      <c r="L57" s="822" t="s">
        <v>1205</v>
      </c>
      <c r="M57" s="805" t="s">
        <v>1205</v>
      </c>
      <c r="N57" s="827" t="s">
        <v>1205</v>
      </c>
      <c r="O57" s="805">
        <v>200</v>
      </c>
      <c r="P57" s="822" t="s">
        <v>1205</v>
      </c>
      <c r="Q57" s="805" t="s">
        <v>1205</v>
      </c>
      <c r="R57" s="827" t="s">
        <v>1205</v>
      </c>
      <c r="S57" s="805" t="s">
        <v>1205</v>
      </c>
      <c r="T57" s="822" t="s">
        <v>1205</v>
      </c>
      <c r="U57" s="805" t="s">
        <v>1205</v>
      </c>
      <c r="V57" s="827" t="s">
        <v>1205</v>
      </c>
      <c r="W57" s="805" t="s">
        <v>1205</v>
      </c>
      <c r="X57" s="822" t="s">
        <v>1205</v>
      </c>
      <c r="Y57" s="805" t="s">
        <v>1205</v>
      </c>
      <c r="Z57" s="805" t="s">
        <v>1205</v>
      </c>
      <c r="AA57" s="850" t="s">
        <v>1205</v>
      </c>
      <c r="AB57" s="668"/>
    </row>
    <row r="58" spans="1:71" s="100" customFormat="1" ht="15" customHeight="1" thickBot="1">
      <c r="A58" s="1247" t="s">
        <v>504</v>
      </c>
      <c r="B58" s="1248"/>
      <c r="C58" s="808">
        <f>SUM(C55)</f>
        <v>143470</v>
      </c>
      <c r="D58" s="842">
        <f>SUM(D55:D57)</f>
        <v>144570</v>
      </c>
      <c r="E58" s="808">
        <f>(D58/C58)*100</f>
        <v>100.76671081062243</v>
      </c>
      <c r="F58" s="843">
        <f>SUM(F55)</f>
        <v>153351</v>
      </c>
      <c r="G58" s="842">
        <f>SUM(G55:G57)</f>
        <v>153851</v>
      </c>
      <c r="H58" s="808">
        <f>(G58/F58)*100</f>
        <v>100.3260493899616</v>
      </c>
      <c r="I58" s="806">
        <f>(G58/D58)*100</f>
        <v>106.41972746766272</v>
      </c>
      <c r="J58" s="823">
        <f>SUM(J55:J57)</f>
        <v>160871</v>
      </c>
      <c r="K58" s="823">
        <f>SUM(K55:K57)</f>
        <v>161371</v>
      </c>
      <c r="L58" s="808">
        <f>(K58/J58)*100</f>
        <v>100.31080803873911</v>
      </c>
      <c r="M58" s="811">
        <f t="shared" si="1"/>
        <v>104.88784603284998</v>
      </c>
      <c r="N58" s="823">
        <f>SUM(N55:N57)</f>
        <v>157399</v>
      </c>
      <c r="O58" s="823">
        <f>SUM(O55:O57)</f>
        <v>157599</v>
      </c>
      <c r="P58" s="812">
        <f t="shared" si="2"/>
        <v>100.12706561032789</v>
      </c>
      <c r="Q58" s="813">
        <f t="shared" si="3"/>
        <v>97.66252920289271</v>
      </c>
      <c r="R58" s="823">
        <f>SUM(R55:R57)</f>
        <v>125000</v>
      </c>
      <c r="S58" s="823">
        <f>SUM(S55:S57)</f>
        <v>125000</v>
      </c>
      <c r="T58" s="812">
        <f>(S58/R58)*100</f>
        <v>100</v>
      </c>
      <c r="U58" s="813">
        <f>(S58/O58)*100</f>
        <v>79.31522408137107</v>
      </c>
      <c r="V58" s="823">
        <f>SUM(V55:V57)</f>
        <v>138995</v>
      </c>
      <c r="W58" s="823">
        <f>SUM(W55:W57)</f>
        <v>139587.8</v>
      </c>
      <c r="X58" s="812">
        <f>(W58/V58)*100</f>
        <v>100.4264901615166</v>
      </c>
      <c r="Y58" s="813">
        <f>(W58/S58)*100</f>
        <v>111.67023999999999</v>
      </c>
      <c r="Z58" s="823">
        <f>SUM(Z55:Z57)</f>
        <v>197760</v>
      </c>
      <c r="AA58" s="710">
        <f t="shared" si="4"/>
        <v>142.2784992265909</v>
      </c>
      <c r="AB58" s="668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</row>
    <row r="59" spans="1:71" s="856" customFormat="1" ht="20.25" customHeight="1" thickBot="1">
      <c r="A59" s="1255" t="s">
        <v>1317</v>
      </c>
      <c r="B59" s="1256"/>
      <c r="C59" s="851">
        <f>SUM(C58,C54,C47,C42,C37,C33)</f>
        <v>863626</v>
      </c>
      <c r="D59" s="852">
        <f>SUM(D58,D54,D47,D42,D37,D33)</f>
        <v>961571</v>
      </c>
      <c r="E59" s="851">
        <f>(D59/C59)*100</f>
        <v>111.34113609363312</v>
      </c>
      <c r="F59" s="852">
        <f>SUM(F58,F50,F47,F42,F37,F33)</f>
        <v>846943</v>
      </c>
      <c r="G59" s="852">
        <f>SUM(G58,G50,G47,G42,G37,G33)</f>
        <v>1222062.1</v>
      </c>
      <c r="H59" s="851">
        <f>(G59/F59)*100</f>
        <v>144.2909499222498</v>
      </c>
      <c r="I59" s="851">
        <f>(G59/D59)*100</f>
        <v>127.09015766906448</v>
      </c>
      <c r="J59" s="852">
        <f>SUM(J33,J37,J42,J47,J50,J54,J58)</f>
        <v>890065</v>
      </c>
      <c r="K59" s="852">
        <f>SUM(K33,K37,K42,K47,K50,K54,K58)</f>
        <v>1404676.0000000002</v>
      </c>
      <c r="L59" s="851">
        <f>(K59/J59)*100</f>
        <v>157.8172380668828</v>
      </c>
      <c r="M59" s="853">
        <f t="shared" si="1"/>
        <v>114.94309495401258</v>
      </c>
      <c r="N59" s="852">
        <f>SUM(N33,N37,N42,N47,N50,N54,N58)</f>
        <v>1042824</v>
      </c>
      <c r="O59" s="852">
        <f>SUM(O33,O37,O42,O47,O50,O54,O58)</f>
        <v>1535584.3</v>
      </c>
      <c r="P59" s="851">
        <f t="shared" si="2"/>
        <v>147.2524893941835</v>
      </c>
      <c r="Q59" s="851">
        <f t="shared" si="3"/>
        <v>109.31946584123313</v>
      </c>
      <c r="R59" s="852">
        <f>SUM(R33,R37,R42,R47,R50,R54,R58)</f>
        <v>1060255</v>
      </c>
      <c r="S59" s="852">
        <f>SUM(S33,S37,S42,S47,S50,S54,S58)</f>
        <v>1536974</v>
      </c>
      <c r="T59" s="851">
        <f>(S59/R59)*100</f>
        <v>144.9626740736898</v>
      </c>
      <c r="U59" s="851">
        <f>(S59/O59)*100</f>
        <v>100.09049975309073</v>
      </c>
      <c r="V59" s="852">
        <f>SUM(V33,V37,V42,V47,V50,V54,V58)</f>
        <v>1102505</v>
      </c>
      <c r="W59" s="852">
        <f>SUM(W33,W37,W42,W47,W50,W54,W58)</f>
        <v>1175041.5</v>
      </c>
      <c r="X59" s="851">
        <f>(W59/V59)*100</f>
        <v>106.57924453857352</v>
      </c>
      <c r="Y59" s="851">
        <f>(W59/S59)*100</f>
        <v>76.45161856999533</v>
      </c>
      <c r="Z59" s="852">
        <f>SUM(Z33,Z37,Z42,Z47,Z50,Z54,Z58)</f>
        <v>1197292</v>
      </c>
      <c r="AA59" s="854">
        <f t="shared" si="4"/>
        <v>108.59742132688741</v>
      </c>
      <c r="AB59" s="711"/>
      <c r="AC59" s="855"/>
      <c r="AD59" s="855"/>
      <c r="AE59" s="855"/>
      <c r="AF59" s="855"/>
      <c r="AG59" s="855"/>
      <c r="AH59" s="855"/>
      <c r="AI59" s="855"/>
      <c r="AJ59" s="855"/>
      <c r="AK59" s="855"/>
      <c r="AL59" s="855"/>
      <c r="AM59" s="855"/>
      <c r="AN59" s="855"/>
      <c r="AO59" s="855"/>
      <c r="AP59" s="855"/>
      <c r="AQ59" s="855"/>
      <c r="AR59" s="855"/>
      <c r="AS59" s="855"/>
      <c r="AT59" s="855"/>
      <c r="AU59" s="855"/>
      <c r="AV59" s="855"/>
      <c r="AW59" s="855"/>
      <c r="AX59" s="855"/>
      <c r="AY59" s="855"/>
      <c r="AZ59" s="855"/>
      <c r="BA59" s="855"/>
      <c r="BB59" s="855"/>
      <c r="BC59" s="855"/>
      <c r="BD59" s="855"/>
      <c r="BE59" s="855"/>
      <c r="BF59" s="855"/>
      <c r="BG59" s="855"/>
      <c r="BH59" s="855"/>
      <c r="BI59" s="855"/>
      <c r="BJ59" s="855"/>
      <c r="BK59" s="855"/>
      <c r="BL59" s="855"/>
      <c r="BM59" s="855"/>
      <c r="BN59" s="855"/>
      <c r="BO59" s="855"/>
      <c r="BP59" s="855"/>
      <c r="BQ59" s="855"/>
      <c r="BR59" s="855"/>
      <c r="BS59" s="855"/>
    </row>
    <row r="60" spans="1:71" s="860" customFormat="1" ht="11.25" customHeight="1">
      <c r="A60" s="857">
        <v>100</v>
      </c>
      <c r="B60" s="858" t="s">
        <v>339</v>
      </c>
      <c r="C60" s="715">
        <v>940</v>
      </c>
      <c r="D60" s="715">
        <v>940</v>
      </c>
      <c r="E60" s="733">
        <f aca="true" t="shared" si="20" ref="E60:E101">(D60/C60)*100</f>
        <v>100</v>
      </c>
      <c r="F60" s="715">
        <v>220</v>
      </c>
      <c r="G60" s="715">
        <v>220</v>
      </c>
      <c r="H60" s="733">
        <f>(G60/F60)*100</f>
        <v>100</v>
      </c>
      <c r="I60" s="715">
        <f>(G60/D60)*100</f>
        <v>23.404255319148938</v>
      </c>
      <c r="J60" s="733" t="s">
        <v>1205</v>
      </c>
      <c r="K60" s="719" t="s">
        <v>1205</v>
      </c>
      <c r="L60" s="733" t="s">
        <v>1205</v>
      </c>
      <c r="M60" s="715" t="s">
        <v>1205</v>
      </c>
      <c r="N60" s="733" t="s">
        <v>1205</v>
      </c>
      <c r="O60" s="733">
        <v>400</v>
      </c>
      <c r="P60" s="733" t="s">
        <v>1205</v>
      </c>
      <c r="Q60" s="715" t="s">
        <v>1205</v>
      </c>
      <c r="R60" s="733" t="s">
        <v>1205</v>
      </c>
      <c r="S60" s="733">
        <v>3457.9</v>
      </c>
      <c r="T60" s="733" t="s">
        <v>1205</v>
      </c>
      <c r="U60" s="715">
        <f>(S60/O60)*100</f>
        <v>864.475</v>
      </c>
      <c r="V60" s="733">
        <v>135</v>
      </c>
      <c r="W60" s="733">
        <v>398</v>
      </c>
      <c r="X60" s="733">
        <f>(W60/V60)*100</f>
        <v>294.81481481481484</v>
      </c>
      <c r="Y60" s="715">
        <f>(W60/S60)*100</f>
        <v>11.509875936261892</v>
      </c>
      <c r="Z60" s="733">
        <v>910</v>
      </c>
      <c r="AA60" s="722">
        <f t="shared" si="4"/>
        <v>674.074074074074</v>
      </c>
      <c r="AB60" s="668"/>
      <c r="AC60" s="859"/>
      <c r="AD60" s="859"/>
      <c r="AE60" s="859"/>
      <c r="AF60" s="859"/>
      <c r="AG60" s="859"/>
      <c r="AH60" s="859"/>
      <c r="AI60" s="859"/>
      <c r="AJ60" s="859"/>
      <c r="AK60" s="859"/>
      <c r="AL60" s="859"/>
      <c r="AM60" s="859"/>
      <c r="AN60" s="859"/>
      <c r="AO60" s="859"/>
      <c r="AP60" s="859"/>
      <c r="AQ60" s="859"/>
      <c r="AR60" s="859"/>
      <c r="AS60" s="859"/>
      <c r="AT60" s="859"/>
      <c r="AU60" s="859"/>
      <c r="AV60" s="859"/>
      <c r="AW60" s="859"/>
      <c r="AX60" s="859"/>
      <c r="AY60" s="859"/>
      <c r="AZ60" s="859"/>
      <c r="BA60" s="859"/>
      <c r="BB60" s="859"/>
      <c r="BC60" s="859"/>
      <c r="BD60" s="859"/>
      <c r="BE60" s="859"/>
      <c r="BF60" s="859"/>
      <c r="BG60" s="859"/>
      <c r="BH60" s="859"/>
      <c r="BI60" s="859"/>
      <c r="BJ60" s="859"/>
      <c r="BK60" s="859"/>
      <c r="BL60" s="859"/>
      <c r="BM60" s="859"/>
      <c r="BN60" s="859"/>
      <c r="BO60" s="859"/>
      <c r="BP60" s="859"/>
      <c r="BQ60" s="859"/>
      <c r="BR60" s="859"/>
      <c r="BS60" s="859"/>
    </row>
    <row r="61" spans="1:71" s="860" customFormat="1" ht="19.5" customHeight="1">
      <c r="A61" s="861">
        <v>101</v>
      </c>
      <c r="B61" s="862" t="s">
        <v>386</v>
      </c>
      <c r="C61" s="679" t="s">
        <v>1205</v>
      </c>
      <c r="D61" s="679" t="s">
        <v>1205</v>
      </c>
      <c r="E61" s="723" t="s">
        <v>1205</v>
      </c>
      <c r="F61" s="723" t="s">
        <v>1205</v>
      </c>
      <c r="G61" s="723" t="s">
        <v>1205</v>
      </c>
      <c r="H61" s="723" t="s">
        <v>1205</v>
      </c>
      <c r="I61" s="679" t="s">
        <v>1205</v>
      </c>
      <c r="J61" s="723" t="s">
        <v>1205</v>
      </c>
      <c r="K61" s="719" t="s">
        <v>1205</v>
      </c>
      <c r="L61" s="723" t="s">
        <v>1205</v>
      </c>
      <c r="M61" s="715" t="s">
        <v>1205</v>
      </c>
      <c r="N61" s="723" t="s">
        <v>1205</v>
      </c>
      <c r="O61" s="723">
        <v>435.5</v>
      </c>
      <c r="P61" s="733" t="s">
        <v>1205</v>
      </c>
      <c r="Q61" s="715" t="s">
        <v>1205</v>
      </c>
      <c r="R61" s="723" t="s">
        <v>1205</v>
      </c>
      <c r="S61" s="723" t="s">
        <v>1205</v>
      </c>
      <c r="T61" s="733" t="s">
        <v>1205</v>
      </c>
      <c r="U61" s="715" t="s">
        <v>1205</v>
      </c>
      <c r="V61" s="723" t="s">
        <v>1205</v>
      </c>
      <c r="W61" s="723">
        <v>257</v>
      </c>
      <c r="X61" s="733" t="s">
        <v>1205</v>
      </c>
      <c r="Y61" s="715" t="s">
        <v>1205</v>
      </c>
      <c r="Z61" s="723" t="s">
        <v>1205</v>
      </c>
      <c r="AA61" s="722" t="s">
        <v>1205</v>
      </c>
      <c r="AB61" s="668"/>
      <c r="AC61" s="859"/>
      <c r="AD61" s="859"/>
      <c r="AE61" s="859"/>
      <c r="AF61" s="859"/>
      <c r="AG61" s="859"/>
      <c r="AH61" s="859"/>
      <c r="AI61" s="859"/>
      <c r="AJ61" s="859"/>
      <c r="AK61" s="859"/>
      <c r="AL61" s="859"/>
      <c r="AM61" s="859"/>
      <c r="AN61" s="859"/>
      <c r="AO61" s="859"/>
      <c r="AP61" s="859"/>
      <c r="AQ61" s="859"/>
      <c r="AR61" s="859"/>
      <c r="AS61" s="859"/>
      <c r="AT61" s="859"/>
      <c r="AU61" s="859"/>
      <c r="AV61" s="859"/>
      <c r="AW61" s="859"/>
      <c r="AX61" s="859"/>
      <c r="AY61" s="859"/>
      <c r="AZ61" s="859"/>
      <c r="BA61" s="859"/>
      <c r="BB61" s="859"/>
      <c r="BC61" s="859"/>
      <c r="BD61" s="859"/>
      <c r="BE61" s="859"/>
      <c r="BF61" s="859"/>
      <c r="BG61" s="859"/>
      <c r="BH61" s="859"/>
      <c r="BI61" s="859"/>
      <c r="BJ61" s="859"/>
      <c r="BK61" s="859"/>
      <c r="BL61" s="859"/>
      <c r="BM61" s="859"/>
      <c r="BN61" s="859"/>
      <c r="BO61" s="859"/>
      <c r="BP61" s="859"/>
      <c r="BQ61" s="859"/>
      <c r="BR61" s="859"/>
      <c r="BS61" s="859"/>
    </row>
    <row r="62" spans="1:71" s="860" customFormat="1" ht="11.25" customHeight="1">
      <c r="A62" s="861">
        <v>102</v>
      </c>
      <c r="B62" s="863" t="s">
        <v>387</v>
      </c>
      <c r="C62" s="679">
        <v>31000</v>
      </c>
      <c r="D62" s="679">
        <v>45238.2</v>
      </c>
      <c r="E62" s="723">
        <f t="shared" si="20"/>
        <v>145.92967741935482</v>
      </c>
      <c r="F62" s="679">
        <v>55200</v>
      </c>
      <c r="G62" s="679">
        <v>125117.6</v>
      </c>
      <c r="H62" s="723">
        <f>(G62/F62)*100</f>
        <v>226.66231884057973</v>
      </c>
      <c r="I62" s="679">
        <f>(G62/D62)*100</f>
        <v>276.5751068786999</v>
      </c>
      <c r="J62" s="723">
        <v>40142</v>
      </c>
      <c r="K62" s="719">
        <v>44949.2</v>
      </c>
      <c r="L62" s="723">
        <f>(K62/J62)*100</f>
        <v>111.97548702107518</v>
      </c>
      <c r="M62" s="715">
        <f t="shared" si="1"/>
        <v>35.92556123199294</v>
      </c>
      <c r="N62" s="723">
        <v>53600</v>
      </c>
      <c r="O62" s="723">
        <v>53648.5</v>
      </c>
      <c r="P62" s="733">
        <f t="shared" si="2"/>
        <v>100.09048507462686</v>
      </c>
      <c r="Q62" s="715">
        <f t="shared" si="3"/>
        <v>119.35362587098327</v>
      </c>
      <c r="R62" s="723">
        <v>55809</v>
      </c>
      <c r="S62" s="723">
        <v>37809</v>
      </c>
      <c r="T62" s="733">
        <f>(S62/R62)*100</f>
        <v>67.74713755845832</v>
      </c>
      <c r="U62" s="715">
        <f>(S62/O62)*100</f>
        <v>70.4754093777086</v>
      </c>
      <c r="V62" s="723">
        <v>18240</v>
      </c>
      <c r="W62" s="723">
        <v>20365.7</v>
      </c>
      <c r="X62" s="733">
        <f>(W62/V62)*100</f>
        <v>111.65405701754388</v>
      </c>
      <c r="Y62" s="715">
        <f>(W62/S62)*100</f>
        <v>53.86468830172711</v>
      </c>
      <c r="Z62" s="723">
        <v>9200</v>
      </c>
      <c r="AA62" s="722">
        <f t="shared" si="4"/>
        <v>50.43859649122807</v>
      </c>
      <c r="AB62" s="668"/>
      <c r="AC62" s="859"/>
      <c r="AD62" s="859"/>
      <c r="AE62" s="859"/>
      <c r="AF62" s="859"/>
      <c r="AG62" s="859"/>
      <c r="AH62" s="859"/>
      <c r="AI62" s="859"/>
      <c r="AJ62" s="859"/>
      <c r="AK62" s="859"/>
      <c r="AL62" s="859"/>
      <c r="AM62" s="859"/>
      <c r="AN62" s="859"/>
      <c r="AO62" s="859"/>
      <c r="AP62" s="859"/>
      <c r="AQ62" s="859"/>
      <c r="AR62" s="859"/>
      <c r="AS62" s="859"/>
      <c r="AT62" s="859"/>
      <c r="AU62" s="859"/>
      <c r="AV62" s="859"/>
      <c r="AW62" s="859"/>
      <c r="AX62" s="859"/>
      <c r="AY62" s="859"/>
      <c r="AZ62" s="859"/>
      <c r="BA62" s="859"/>
      <c r="BB62" s="859"/>
      <c r="BC62" s="859"/>
      <c r="BD62" s="859"/>
      <c r="BE62" s="859"/>
      <c r="BF62" s="859"/>
      <c r="BG62" s="859"/>
      <c r="BH62" s="859"/>
      <c r="BI62" s="859"/>
      <c r="BJ62" s="859"/>
      <c r="BK62" s="859"/>
      <c r="BL62" s="859"/>
      <c r="BM62" s="859"/>
      <c r="BN62" s="859"/>
      <c r="BO62" s="859"/>
      <c r="BP62" s="859"/>
      <c r="BQ62" s="859"/>
      <c r="BR62" s="859"/>
      <c r="BS62" s="859"/>
    </row>
    <row r="63" spans="1:71" s="860" customFormat="1" ht="11.25" customHeight="1">
      <c r="A63" s="861"/>
      <c r="B63" s="819" t="s">
        <v>1318</v>
      </c>
      <c r="C63" s="723" t="s">
        <v>1205</v>
      </c>
      <c r="D63" s="679" t="s">
        <v>1319</v>
      </c>
      <c r="E63" s="723" t="s">
        <v>1205</v>
      </c>
      <c r="F63" s="679" t="s">
        <v>1320</v>
      </c>
      <c r="G63" s="679" t="s">
        <v>1320</v>
      </c>
      <c r="H63" s="723" t="s">
        <v>1205</v>
      </c>
      <c r="I63" s="679" t="s">
        <v>1205</v>
      </c>
      <c r="J63" s="723" t="s">
        <v>1321</v>
      </c>
      <c r="K63" s="723" t="s">
        <v>1321</v>
      </c>
      <c r="L63" s="723" t="s">
        <v>1205</v>
      </c>
      <c r="M63" s="715" t="s">
        <v>1205</v>
      </c>
      <c r="N63" s="723" t="s">
        <v>1322</v>
      </c>
      <c r="O63" s="723" t="s">
        <v>1322</v>
      </c>
      <c r="P63" s="733" t="s">
        <v>1205</v>
      </c>
      <c r="Q63" s="715" t="s">
        <v>1205</v>
      </c>
      <c r="R63" s="864" t="s">
        <v>1323</v>
      </c>
      <c r="S63" s="864" t="s">
        <v>1323</v>
      </c>
      <c r="T63" s="733" t="s">
        <v>1205</v>
      </c>
      <c r="U63" s="715" t="s">
        <v>1205</v>
      </c>
      <c r="V63" s="723" t="s">
        <v>1324</v>
      </c>
      <c r="W63" s="723" t="s">
        <v>1324</v>
      </c>
      <c r="X63" s="733" t="s">
        <v>1205</v>
      </c>
      <c r="Y63" s="715" t="s">
        <v>1205</v>
      </c>
      <c r="Z63" s="864" t="s">
        <v>1325</v>
      </c>
      <c r="AA63" s="722" t="s">
        <v>1205</v>
      </c>
      <c r="AB63" s="668"/>
      <c r="AC63" s="859"/>
      <c r="AD63" s="859"/>
      <c r="AE63" s="859"/>
      <c r="AF63" s="859"/>
      <c r="AG63" s="859"/>
      <c r="AH63" s="859"/>
      <c r="AI63" s="859"/>
      <c r="AJ63" s="859"/>
      <c r="AK63" s="859"/>
      <c r="AL63" s="859"/>
      <c r="AM63" s="859"/>
      <c r="AN63" s="859"/>
      <c r="AO63" s="859"/>
      <c r="AP63" s="859"/>
      <c r="AQ63" s="859"/>
      <c r="AR63" s="859"/>
      <c r="AS63" s="859"/>
      <c r="AT63" s="859"/>
      <c r="AU63" s="859"/>
      <c r="AV63" s="859"/>
      <c r="AW63" s="859"/>
      <c r="AX63" s="859"/>
      <c r="AY63" s="859"/>
      <c r="AZ63" s="859"/>
      <c r="BA63" s="859"/>
      <c r="BB63" s="859"/>
      <c r="BC63" s="859"/>
      <c r="BD63" s="859"/>
      <c r="BE63" s="859"/>
      <c r="BF63" s="859"/>
      <c r="BG63" s="859"/>
      <c r="BH63" s="859"/>
      <c r="BI63" s="859"/>
      <c r="BJ63" s="859"/>
      <c r="BK63" s="859"/>
      <c r="BL63" s="859"/>
      <c r="BM63" s="859"/>
      <c r="BN63" s="859"/>
      <c r="BO63" s="859"/>
      <c r="BP63" s="859"/>
      <c r="BQ63" s="859"/>
      <c r="BR63" s="859"/>
      <c r="BS63" s="859"/>
    </row>
    <row r="64" spans="1:71" s="860" customFormat="1" ht="11.25" customHeight="1">
      <c r="A64" s="861">
        <v>104</v>
      </c>
      <c r="B64" s="863" t="s">
        <v>1270</v>
      </c>
      <c r="C64" s="679">
        <v>2500</v>
      </c>
      <c r="D64" s="679" t="s">
        <v>1205</v>
      </c>
      <c r="E64" s="723" t="s">
        <v>1205</v>
      </c>
      <c r="F64" s="723" t="s">
        <v>1205</v>
      </c>
      <c r="G64" s="723" t="s">
        <v>1205</v>
      </c>
      <c r="H64" s="723" t="s">
        <v>1205</v>
      </c>
      <c r="I64" s="679" t="s">
        <v>1205</v>
      </c>
      <c r="J64" s="723" t="s">
        <v>1205</v>
      </c>
      <c r="K64" s="719" t="s">
        <v>1205</v>
      </c>
      <c r="L64" s="723" t="s">
        <v>1205</v>
      </c>
      <c r="M64" s="715" t="s">
        <v>1205</v>
      </c>
      <c r="N64" s="723" t="s">
        <v>1205</v>
      </c>
      <c r="O64" s="723" t="s">
        <v>1205</v>
      </c>
      <c r="P64" s="733" t="s">
        <v>1205</v>
      </c>
      <c r="Q64" s="715" t="s">
        <v>1205</v>
      </c>
      <c r="R64" s="723" t="s">
        <v>1205</v>
      </c>
      <c r="S64" s="723" t="s">
        <v>1205</v>
      </c>
      <c r="T64" s="733" t="s">
        <v>1205</v>
      </c>
      <c r="U64" s="715" t="s">
        <v>1205</v>
      </c>
      <c r="V64" s="723" t="s">
        <v>1205</v>
      </c>
      <c r="W64" s="723" t="s">
        <v>1205</v>
      </c>
      <c r="X64" s="733" t="s">
        <v>1205</v>
      </c>
      <c r="Y64" s="715" t="s">
        <v>1205</v>
      </c>
      <c r="Z64" s="723" t="s">
        <v>1205</v>
      </c>
      <c r="AA64" s="722" t="s">
        <v>1205</v>
      </c>
      <c r="AB64" s="668"/>
      <c r="AC64" s="859"/>
      <c r="AD64" s="859"/>
      <c r="AE64" s="859"/>
      <c r="AF64" s="859"/>
      <c r="AG64" s="859"/>
      <c r="AH64" s="859"/>
      <c r="AI64" s="859"/>
      <c r="AJ64" s="859"/>
      <c r="AK64" s="859"/>
      <c r="AL64" s="859"/>
      <c r="AM64" s="859"/>
      <c r="AN64" s="859"/>
      <c r="AO64" s="859"/>
      <c r="AP64" s="859"/>
      <c r="AQ64" s="859"/>
      <c r="AR64" s="859"/>
      <c r="AS64" s="859"/>
      <c r="AT64" s="859"/>
      <c r="AU64" s="859"/>
      <c r="AV64" s="859"/>
      <c r="AW64" s="859"/>
      <c r="AX64" s="859"/>
      <c r="AY64" s="859"/>
      <c r="AZ64" s="859"/>
      <c r="BA64" s="859"/>
      <c r="BB64" s="859"/>
      <c r="BC64" s="859"/>
      <c r="BD64" s="859"/>
      <c r="BE64" s="859"/>
      <c r="BF64" s="859"/>
      <c r="BG64" s="859"/>
      <c r="BH64" s="859"/>
      <c r="BI64" s="859"/>
      <c r="BJ64" s="859"/>
      <c r="BK64" s="859"/>
      <c r="BL64" s="859"/>
      <c r="BM64" s="859"/>
      <c r="BN64" s="859"/>
      <c r="BO64" s="859"/>
      <c r="BP64" s="859"/>
      <c r="BQ64" s="859"/>
      <c r="BR64" s="859"/>
      <c r="BS64" s="859"/>
    </row>
    <row r="65" spans="1:71" s="860" customFormat="1" ht="11.25" customHeight="1">
      <c r="A65" s="861">
        <v>104</v>
      </c>
      <c r="B65" s="863" t="s">
        <v>1007</v>
      </c>
      <c r="C65" s="679" t="s">
        <v>1205</v>
      </c>
      <c r="D65" s="679" t="s">
        <v>1205</v>
      </c>
      <c r="E65" s="723" t="s">
        <v>1205</v>
      </c>
      <c r="F65" s="723" t="s">
        <v>1205</v>
      </c>
      <c r="G65" s="723" t="s">
        <v>1205</v>
      </c>
      <c r="H65" s="723" t="s">
        <v>1205</v>
      </c>
      <c r="I65" s="679" t="s">
        <v>1205</v>
      </c>
      <c r="J65" s="723" t="s">
        <v>1205</v>
      </c>
      <c r="K65" s="719" t="s">
        <v>1205</v>
      </c>
      <c r="L65" s="723" t="s">
        <v>1205</v>
      </c>
      <c r="M65" s="715" t="s">
        <v>1205</v>
      </c>
      <c r="N65" s="723" t="s">
        <v>1205</v>
      </c>
      <c r="O65" s="723">
        <v>50</v>
      </c>
      <c r="P65" s="733" t="s">
        <v>1205</v>
      </c>
      <c r="Q65" s="715" t="s">
        <v>1205</v>
      </c>
      <c r="R65" s="723" t="s">
        <v>1205</v>
      </c>
      <c r="S65" s="723" t="s">
        <v>1205</v>
      </c>
      <c r="T65" s="733" t="s">
        <v>1205</v>
      </c>
      <c r="U65" s="715" t="s">
        <v>1205</v>
      </c>
      <c r="V65" s="723" t="s">
        <v>1205</v>
      </c>
      <c r="W65" s="723">
        <v>5000</v>
      </c>
      <c r="X65" s="733" t="s">
        <v>1205</v>
      </c>
      <c r="Y65" s="715" t="s">
        <v>1205</v>
      </c>
      <c r="Z65" s="723" t="s">
        <v>1205</v>
      </c>
      <c r="AA65" s="722" t="s">
        <v>1205</v>
      </c>
      <c r="AB65" s="668"/>
      <c r="AC65" s="859"/>
      <c r="AD65" s="859"/>
      <c r="AE65" s="859"/>
      <c r="AF65" s="859"/>
      <c r="AG65" s="859"/>
      <c r="AH65" s="859"/>
      <c r="AI65" s="859"/>
      <c r="AJ65" s="859"/>
      <c r="AK65" s="859"/>
      <c r="AL65" s="859"/>
      <c r="AM65" s="859"/>
      <c r="AN65" s="859"/>
      <c r="AO65" s="859"/>
      <c r="AP65" s="859"/>
      <c r="AQ65" s="859"/>
      <c r="AR65" s="859"/>
      <c r="AS65" s="859"/>
      <c r="AT65" s="859"/>
      <c r="AU65" s="859"/>
      <c r="AV65" s="859"/>
      <c r="AW65" s="859"/>
      <c r="AX65" s="859"/>
      <c r="AY65" s="859"/>
      <c r="AZ65" s="859"/>
      <c r="BA65" s="859"/>
      <c r="BB65" s="859"/>
      <c r="BC65" s="859"/>
      <c r="BD65" s="859"/>
      <c r="BE65" s="859"/>
      <c r="BF65" s="859"/>
      <c r="BG65" s="859"/>
      <c r="BH65" s="859"/>
      <c r="BI65" s="859"/>
      <c r="BJ65" s="859"/>
      <c r="BK65" s="859"/>
      <c r="BL65" s="859"/>
      <c r="BM65" s="859"/>
      <c r="BN65" s="859"/>
      <c r="BO65" s="859"/>
      <c r="BP65" s="859"/>
      <c r="BQ65" s="859"/>
      <c r="BR65" s="859"/>
      <c r="BS65" s="859"/>
    </row>
    <row r="66" spans="1:71" s="860" customFormat="1" ht="11.25" customHeight="1">
      <c r="A66" s="677">
        <v>105</v>
      </c>
      <c r="B66" s="819" t="s">
        <v>340</v>
      </c>
      <c r="C66" s="679">
        <v>27743</v>
      </c>
      <c r="D66" s="679">
        <v>22071.7</v>
      </c>
      <c r="E66" s="723">
        <f t="shared" si="20"/>
        <v>79.55772627329416</v>
      </c>
      <c r="F66" s="679" t="s">
        <v>1205</v>
      </c>
      <c r="G66" s="679">
        <v>1125</v>
      </c>
      <c r="H66" s="723" t="s">
        <v>1205</v>
      </c>
      <c r="I66" s="679">
        <f>(G66/D66)*100</f>
        <v>5.097024696783664</v>
      </c>
      <c r="J66" s="723" t="s">
        <v>1205</v>
      </c>
      <c r="K66" s="719">
        <v>1650</v>
      </c>
      <c r="L66" s="723" t="s">
        <v>1205</v>
      </c>
      <c r="M66" s="715">
        <f t="shared" si="1"/>
        <v>146.66666666666666</v>
      </c>
      <c r="N66" s="723" t="s">
        <v>1205</v>
      </c>
      <c r="O66" s="723" t="s">
        <v>1205</v>
      </c>
      <c r="P66" s="733" t="s">
        <v>1205</v>
      </c>
      <c r="Q66" s="715" t="s">
        <v>1205</v>
      </c>
      <c r="R66" s="723" t="s">
        <v>1205</v>
      </c>
      <c r="S66" s="723">
        <v>134.7</v>
      </c>
      <c r="T66" s="733" t="s">
        <v>1205</v>
      </c>
      <c r="U66" s="715" t="s">
        <v>1205</v>
      </c>
      <c r="V66" s="723" t="s">
        <v>1205</v>
      </c>
      <c r="W66" s="723">
        <v>5944.7</v>
      </c>
      <c r="X66" s="733" t="s">
        <v>1205</v>
      </c>
      <c r="Y66" s="715" t="s">
        <v>1205</v>
      </c>
      <c r="Z66" s="723" t="s">
        <v>1205</v>
      </c>
      <c r="AA66" s="722" t="s">
        <v>1205</v>
      </c>
      <c r="AB66" s="668"/>
      <c r="AC66" s="859"/>
      <c r="AD66" s="859"/>
      <c r="AE66" s="859"/>
      <c r="AF66" s="859"/>
      <c r="AG66" s="859"/>
      <c r="AH66" s="859"/>
      <c r="AI66" s="859"/>
      <c r="AJ66" s="859"/>
      <c r="AK66" s="859"/>
      <c r="AL66" s="859"/>
      <c r="AM66" s="859"/>
      <c r="AN66" s="859"/>
      <c r="AO66" s="859"/>
      <c r="AP66" s="859"/>
      <c r="AQ66" s="859"/>
      <c r="AR66" s="859"/>
      <c r="AS66" s="859"/>
      <c r="AT66" s="859"/>
      <c r="AU66" s="859"/>
      <c r="AV66" s="859"/>
      <c r="AW66" s="859"/>
      <c r="AX66" s="859"/>
      <c r="AY66" s="859"/>
      <c r="AZ66" s="859"/>
      <c r="BA66" s="859"/>
      <c r="BB66" s="859"/>
      <c r="BC66" s="859"/>
      <c r="BD66" s="859"/>
      <c r="BE66" s="859"/>
      <c r="BF66" s="859"/>
      <c r="BG66" s="859"/>
      <c r="BH66" s="859"/>
      <c r="BI66" s="859"/>
      <c r="BJ66" s="859"/>
      <c r="BK66" s="859"/>
      <c r="BL66" s="859"/>
      <c r="BM66" s="859"/>
      <c r="BN66" s="859"/>
      <c r="BO66" s="859"/>
      <c r="BP66" s="859"/>
      <c r="BQ66" s="859"/>
      <c r="BR66" s="859"/>
      <c r="BS66" s="859"/>
    </row>
    <row r="67" spans="1:71" s="860" customFormat="1" ht="11.25" customHeight="1">
      <c r="A67" s="677">
        <v>106</v>
      </c>
      <c r="B67" s="819" t="s">
        <v>341</v>
      </c>
      <c r="C67" s="679" t="s">
        <v>1205</v>
      </c>
      <c r="D67" s="679" t="s">
        <v>1205</v>
      </c>
      <c r="E67" s="723" t="s">
        <v>1205</v>
      </c>
      <c r="F67" s="723" t="s">
        <v>1205</v>
      </c>
      <c r="G67" s="723" t="s">
        <v>1205</v>
      </c>
      <c r="H67" s="723" t="s">
        <v>1205</v>
      </c>
      <c r="I67" s="679" t="s">
        <v>1205</v>
      </c>
      <c r="J67" s="723" t="s">
        <v>1205</v>
      </c>
      <c r="K67" s="719">
        <v>1000</v>
      </c>
      <c r="L67" s="723" t="s">
        <v>1205</v>
      </c>
      <c r="M67" s="715" t="s">
        <v>1205</v>
      </c>
      <c r="N67" s="723" t="s">
        <v>1205</v>
      </c>
      <c r="O67" s="723" t="s">
        <v>1205</v>
      </c>
      <c r="P67" s="733" t="s">
        <v>1205</v>
      </c>
      <c r="Q67" s="715" t="s">
        <v>1205</v>
      </c>
      <c r="R67" s="723" t="s">
        <v>1205</v>
      </c>
      <c r="S67" s="723">
        <v>80</v>
      </c>
      <c r="T67" s="733" t="s">
        <v>1205</v>
      </c>
      <c r="U67" s="715" t="s">
        <v>1205</v>
      </c>
      <c r="V67" s="723">
        <v>1000</v>
      </c>
      <c r="W67" s="723">
        <v>1250</v>
      </c>
      <c r="X67" s="733">
        <f>(W67/V67)*100</f>
        <v>125</v>
      </c>
      <c r="Y67" s="715" t="s">
        <v>1205</v>
      </c>
      <c r="Z67" s="723">
        <v>1000</v>
      </c>
      <c r="AA67" s="722">
        <f t="shared" si="4"/>
        <v>100</v>
      </c>
      <c r="AB67" s="668"/>
      <c r="AC67" s="859"/>
      <c r="AD67" s="859"/>
      <c r="AE67" s="859"/>
      <c r="AF67" s="859"/>
      <c r="AG67" s="859"/>
      <c r="AH67" s="859"/>
      <c r="AI67" s="859"/>
      <c r="AJ67" s="859"/>
      <c r="AK67" s="859"/>
      <c r="AL67" s="859"/>
      <c r="AM67" s="859"/>
      <c r="AN67" s="859"/>
      <c r="AO67" s="859"/>
      <c r="AP67" s="859"/>
      <c r="AQ67" s="859"/>
      <c r="AR67" s="859"/>
      <c r="AS67" s="859"/>
      <c r="AT67" s="859"/>
      <c r="AU67" s="859"/>
      <c r="AV67" s="859"/>
      <c r="AW67" s="859"/>
      <c r="AX67" s="859"/>
      <c r="AY67" s="859"/>
      <c r="AZ67" s="859"/>
      <c r="BA67" s="859"/>
      <c r="BB67" s="859"/>
      <c r="BC67" s="859"/>
      <c r="BD67" s="859"/>
      <c r="BE67" s="859"/>
      <c r="BF67" s="859"/>
      <c r="BG67" s="859"/>
      <c r="BH67" s="859"/>
      <c r="BI67" s="859"/>
      <c r="BJ67" s="859"/>
      <c r="BK67" s="859"/>
      <c r="BL67" s="859"/>
      <c r="BM67" s="859"/>
      <c r="BN67" s="859"/>
      <c r="BO67" s="859"/>
      <c r="BP67" s="859"/>
      <c r="BQ67" s="859"/>
      <c r="BR67" s="859"/>
      <c r="BS67" s="859"/>
    </row>
    <row r="68" spans="1:71" s="860" customFormat="1" ht="11.25" customHeight="1">
      <c r="A68" s="677">
        <v>108</v>
      </c>
      <c r="B68" s="819" t="s">
        <v>342</v>
      </c>
      <c r="C68" s="679">
        <v>18105</v>
      </c>
      <c r="D68" s="679">
        <v>11746.3</v>
      </c>
      <c r="E68" s="723">
        <f t="shared" si="20"/>
        <v>64.87876277271471</v>
      </c>
      <c r="F68" s="679" t="s">
        <v>1205</v>
      </c>
      <c r="G68" s="679">
        <v>927</v>
      </c>
      <c r="H68" s="723" t="s">
        <v>1205</v>
      </c>
      <c r="I68" s="679">
        <f>(G68/D68)*100</f>
        <v>7.891846794309698</v>
      </c>
      <c r="J68" s="723" t="s">
        <v>1205</v>
      </c>
      <c r="K68" s="719">
        <v>2348</v>
      </c>
      <c r="L68" s="723" t="s">
        <v>1205</v>
      </c>
      <c r="M68" s="715">
        <f t="shared" si="1"/>
        <v>253.29018338727076</v>
      </c>
      <c r="N68" s="723">
        <v>1200</v>
      </c>
      <c r="O68" s="723">
        <v>4410</v>
      </c>
      <c r="P68" s="733">
        <f t="shared" si="2"/>
        <v>367.5</v>
      </c>
      <c r="Q68" s="715">
        <f t="shared" si="3"/>
        <v>187.81942078364565</v>
      </c>
      <c r="R68" s="723">
        <v>6020</v>
      </c>
      <c r="S68" s="723">
        <v>7480</v>
      </c>
      <c r="T68" s="733">
        <f>(S68/R68)*100</f>
        <v>124.25249169435216</v>
      </c>
      <c r="U68" s="715">
        <f>(S68/O68)*100</f>
        <v>169.61451247165533</v>
      </c>
      <c r="V68" s="723">
        <v>1890</v>
      </c>
      <c r="W68" s="723">
        <v>2483</v>
      </c>
      <c r="X68" s="733">
        <f>(W68/V68)*100</f>
        <v>131.37566137566137</v>
      </c>
      <c r="Y68" s="715">
        <f>(W68/S68)*100</f>
        <v>33.1951871657754</v>
      </c>
      <c r="Z68" s="723">
        <v>2350</v>
      </c>
      <c r="AA68" s="722">
        <f t="shared" si="4"/>
        <v>124.33862433862434</v>
      </c>
      <c r="AB68" s="668"/>
      <c r="AC68" s="859"/>
      <c r="AD68" s="859"/>
      <c r="AE68" s="859"/>
      <c r="AF68" s="859"/>
      <c r="AG68" s="859"/>
      <c r="AH68" s="859"/>
      <c r="AI68" s="859"/>
      <c r="AJ68" s="859"/>
      <c r="AK68" s="859"/>
      <c r="AL68" s="859"/>
      <c r="AM68" s="859"/>
      <c r="AN68" s="859"/>
      <c r="AO68" s="859"/>
      <c r="AP68" s="859"/>
      <c r="AQ68" s="859"/>
      <c r="AR68" s="859"/>
      <c r="AS68" s="859"/>
      <c r="AT68" s="859"/>
      <c r="AU68" s="859"/>
      <c r="AV68" s="859"/>
      <c r="AW68" s="859"/>
      <c r="AX68" s="859"/>
      <c r="AY68" s="859"/>
      <c r="AZ68" s="859"/>
      <c r="BA68" s="859"/>
      <c r="BB68" s="859"/>
      <c r="BC68" s="859"/>
      <c r="BD68" s="859"/>
      <c r="BE68" s="859"/>
      <c r="BF68" s="859"/>
      <c r="BG68" s="859"/>
      <c r="BH68" s="859"/>
      <c r="BI68" s="859"/>
      <c r="BJ68" s="859"/>
      <c r="BK68" s="859"/>
      <c r="BL68" s="859"/>
      <c r="BM68" s="859"/>
      <c r="BN68" s="859"/>
      <c r="BO68" s="859"/>
      <c r="BP68" s="859"/>
      <c r="BQ68" s="859"/>
      <c r="BR68" s="859"/>
      <c r="BS68" s="859"/>
    </row>
    <row r="69" spans="1:71" s="872" customFormat="1" ht="19.5" customHeight="1">
      <c r="A69" s="799">
        <v>111</v>
      </c>
      <c r="B69" s="832" t="s">
        <v>382</v>
      </c>
      <c r="C69" s="865">
        <v>4000</v>
      </c>
      <c r="D69" s="865">
        <v>6963</v>
      </c>
      <c r="E69" s="866">
        <f t="shared" si="20"/>
        <v>174.075</v>
      </c>
      <c r="F69" s="865">
        <v>4000</v>
      </c>
      <c r="G69" s="865">
        <v>4300</v>
      </c>
      <c r="H69" s="866">
        <f>(G69/F69)*100</f>
        <v>107.5</v>
      </c>
      <c r="I69" s="865">
        <f>(G69/D69)*100</f>
        <v>61.75499066494328</v>
      </c>
      <c r="J69" s="866">
        <v>4000</v>
      </c>
      <c r="K69" s="867">
        <v>3960</v>
      </c>
      <c r="L69" s="866">
        <f>(K69/J69)*100</f>
        <v>99</v>
      </c>
      <c r="M69" s="868">
        <f t="shared" si="1"/>
        <v>92.09302325581396</v>
      </c>
      <c r="N69" s="866">
        <v>3200</v>
      </c>
      <c r="O69" s="866">
        <v>4220</v>
      </c>
      <c r="P69" s="869">
        <f>(O69/N69)*100</f>
        <v>131.875</v>
      </c>
      <c r="Q69" s="868">
        <f>(O69/K69)*100</f>
        <v>106.56565656565658</v>
      </c>
      <c r="R69" s="866">
        <v>1950</v>
      </c>
      <c r="S69" s="866">
        <v>2468</v>
      </c>
      <c r="T69" s="869">
        <f>(S69/R69)*100</f>
        <v>126.56410256410255</v>
      </c>
      <c r="U69" s="868">
        <f>(S69/O69)*100</f>
        <v>58.48341232227489</v>
      </c>
      <c r="V69" s="866">
        <v>2100</v>
      </c>
      <c r="W69" s="866">
        <v>2800</v>
      </c>
      <c r="X69" s="869">
        <f>(W69/V69)*100</f>
        <v>133.33333333333331</v>
      </c>
      <c r="Y69" s="868">
        <f>(W69/S69)*100</f>
        <v>113.45218800648298</v>
      </c>
      <c r="Z69" s="866">
        <v>3030</v>
      </c>
      <c r="AA69" s="722">
        <f t="shared" si="4"/>
        <v>144.28571428571428</v>
      </c>
      <c r="AB69" s="870"/>
      <c r="AC69" s="871"/>
      <c r="AD69" s="871"/>
      <c r="AE69" s="871"/>
      <c r="AF69" s="871"/>
      <c r="AG69" s="871"/>
      <c r="AH69" s="871"/>
      <c r="AI69" s="871"/>
      <c r="AJ69" s="871"/>
      <c r="AK69" s="871"/>
      <c r="AL69" s="871"/>
      <c r="AM69" s="871"/>
      <c r="AN69" s="871"/>
      <c r="AO69" s="871"/>
      <c r="AP69" s="871"/>
      <c r="AQ69" s="871"/>
      <c r="AR69" s="871"/>
      <c r="AS69" s="871"/>
      <c r="AT69" s="871"/>
      <c r="AU69" s="871"/>
      <c r="AV69" s="871"/>
      <c r="AW69" s="871"/>
      <c r="AX69" s="871"/>
      <c r="AY69" s="871"/>
      <c r="AZ69" s="871"/>
      <c r="BA69" s="871"/>
      <c r="BB69" s="871"/>
      <c r="BC69" s="871"/>
      <c r="BD69" s="871"/>
      <c r="BE69" s="871"/>
      <c r="BF69" s="871"/>
      <c r="BG69" s="871"/>
      <c r="BH69" s="871"/>
      <c r="BI69" s="871"/>
      <c r="BJ69" s="871"/>
      <c r="BK69" s="871"/>
      <c r="BL69" s="871"/>
      <c r="BM69" s="871"/>
      <c r="BN69" s="871"/>
      <c r="BO69" s="871"/>
      <c r="BP69" s="871"/>
      <c r="BQ69" s="871"/>
      <c r="BR69" s="871"/>
      <c r="BS69" s="871"/>
    </row>
    <row r="70" spans="1:71" s="860" customFormat="1" ht="11.25" customHeight="1">
      <c r="A70" s="677">
        <v>112</v>
      </c>
      <c r="B70" s="819" t="s">
        <v>343</v>
      </c>
      <c r="C70" s="723">
        <v>471050</v>
      </c>
      <c r="D70" s="723">
        <v>749421.3</v>
      </c>
      <c r="E70" s="723">
        <f t="shared" si="20"/>
        <v>159.09591338499098</v>
      </c>
      <c r="F70" s="723">
        <v>357063</v>
      </c>
      <c r="G70" s="723">
        <v>673588</v>
      </c>
      <c r="H70" s="723">
        <f>(G70/F70)*100</f>
        <v>188.6468214292716</v>
      </c>
      <c r="I70" s="679">
        <f>(G70/D70)*100</f>
        <v>89.88108557896606</v>
      </c>
      <c r="J70" s="723">
        <v>276080</v>
      </c>
      <c r="K70" s="873">
        <v>528463.5</v>
      </c>
      <c r="L70" s="723">
        <f>(K70/J70)*100</f>
        <v>191.41679947841206</v>
      </c>
      <c r="M70" s="715">
        <f t="shared" si="1"/>
        <v>78.45500513667109</v>
      </c>
      <c r="N70" s="723">
        <v>369060</v>
      </c>
      <c r="O70" s="723">
        <v>665520.7</v>
      </c>
      <c r="P70" s="733">
        <f>(O70/N70)*100</f>
        <v>180.3285915569284</v>
      </c>
      <c r="Q70" s="715">
        <f>(O70/K70)*100</f>
        <v>125.93503619455268</v>
      </c>
      <c r="R70" s="723">
        <v>226051</v>
      </c>
      <c r="S70" s="723">
        <v>505822.1</v>
      </c>
      <c r="T70" s="733">
        <f>(S70/R70)*100</f>
        <v>223.76459294583967</v>
      </c>
      <c r="U70" s="715">
        <f>(S70/O70)*100</f>
        <v>76.00396201049794</v>
      </c>
      <c r="V70" s="723">
        <v>221200</v>
      </c>
      <c r="W70" s="723">
        <v>413080.9</v>
      </c>
      <c r="X70" s="733">
        <f>(W70/V70)*100</f>
        <v>186.74543399638338</v>
      </c>
      <c r="Y70" s="715">
        <f>(W70/S70)*100</f>
        <v>81.66525345571102</v>
      </c>
      <c r="Z70" s="723">
        <v>246950</v>
      </c>
      <c r="AA70" s="722">
        <f>(Z70/V70)*100</f>
        <v>111.64104882459314</v>
      </c>
      <c r="AB70" s="668"/>
      <c r="AC70" s="859"/>
      <c r="AD70" s="859"/>
      <c r="AE70" s="859"/>
      <c r="AF70" s="859"/>
      <c r="AG70" s="859"/>
      <c r="AH70" s="859"/>
      <c r="AI70" s="859"/>
      <c r="AJ70" s="859"/>
      <c r="AK70" s="859"/>
      <c r="AL70" s="859"/>
      <c r="AM70" s="859"/>
      <c r="AN70" s="859"/>
      <c r="AO70" s="859"/>
      <c r="AP70" s="859"/>
      <c r="AQ70" s="859"/>
      <c r="AR70" s="859"/>
      <c r="AS70" s="859"/>
      <c r="AT70" s="859"/>
      <c r="AU70" s="859"/>
      <c r="AV70" s="859"/>
      <c r="AW70" s="859"/>
      <c r="AX70" s="859"/>
      <c r="AY70" s="859"/>
      <c r="AZ70" s="859"/>
      <c r="BA70" s="859"/>
      <c r="BB70" s="859"/>
      <c r="BC70" s="859"/>
      <c r="BD70" s="859"/>
      <c r="BE70" s="859"/>
      <c r="BF70" s="859"/>
      <c r="BG70" s="859"/>
      <c r="BH70" s="859"/>
      <c r="BI70" s="859"/>
      <c r="BJ70" s="859"/>
      <c r="BK70" s="859"/>
      <c r="BL70" s="859"/>
      <c r="BM70" s="859"/>
      <c r="BN70" s="859"/>
      <c r="BO70" s="859"/>
      <c r="BP70" s="859"/>
      <c r="BQ70" s="859"/>
      <c r="BR70" s="859"/>
      <c r="BS70" s="859"/>
    </row>
    <row r="71" spans="1:71" s="860" customFormat="1" ht="11.25" customHeight="1">
      <c r="A71" s="677"/>
      <c r="B71" s="819" t="s">
        <v>1318</v>
      </c>
      <c r="C71" s="723" t="s">
        <v>1205</v>
      </c>
      <c r="D71" s="723" t="s">
        <v>1326</v>
      </c>
      <c r="E71" s="723" t="s">
        <v>1205</v>
      </c>
      <c r="F71" s="723" t="s">
        <v>1205</v>
      </c>
      <c r="G71" s="723" t="s">
        <v>1205</v>
      </c>
      <c r="H71" s="723" t="s">
        <v>1205</v>
      </c>
      <c r="I71" s="679" t="s">
        <v>1205</v>
      </c>
      <c r="J71" s="723" t="s">
        <v>1205</v>
      </c>
      <c r="K71" s="873" t="s">
        <v>1205</v>
      </c>
      <c r="L71" s="723" t="s">
        <v>1205</v>
      </c>
      <c r="M71" s="715" t="s">
        <v>1205</v>
      </c>
      <c r="N71" s="723" t="s">
        <v>1205</v>
      </c>
      <c r="O71" s="723" t="s">
        <v>1205</v>
      </c>
      <c r="P71" s="733" t="s">
        <v>1205</v>
      </c>
      <c r="Q71" s="715" t="s">
        <v>1205</v>
      </c>
      <c r="R71" s="723" t="s">
        <v>1205</v>
      </c>
      <c r="S71" s="723" t="s">
        <v>1205</v>
      </c>
      <c r="T71" s="733" t="s">
        <v>1205</v>
      </c>
      <c r="U71" s="715" t="s">
        <v>1205</v>
      </c>
      <c r="V71" s="723" t="s">
        <v>1205</v>
      </c>
      <c r="W71" s="723" t="s">
        <v>1205</v>
      </c>
      <c r="X71" s="733" t="s">
        <v>1205</v>
      </c>
      <c r="Y71" s="715" t="s">
        <v>1205</v>
      </c>
      <c r="Z71" s="723" t="s">
        <v>1205</v>
      </c>
      <c r="AA71" s="722" t="s">
        <v>1205</v>
      </c>
      <c r="AB71" s="668"/>
      <c r="AC71" s="859"/>
      <c r="AD71" s="859"/>
      <c r="AE71" s="859"/>
      <c r="AF71" s="859"/>
      <c r="AG71" s="859"/>
      <c r="AH71" s="859"/>
      <c r="AI71" s="859"/>
      <c r="AJ71" s="859"/>
      <c r="AK71" s="859"/>
      <c r="AL71" s="859"/>
      <c r="AM71" s="859"/>
      <c r="AN71" s="859"/>
      <c r="AO71" s="859"/>
      <c r="AP71" s="859"/>
      <c r="AQ71" s="859"/>
      <c r="AR71" s="859"/>
      <c r="AS71" s="859"/>
      <c r="AT71" s="859"/>
      <c r="AU71" s="859"/>
      <c r="AV71" s="859"/>
      <c r="AW71" s="859"/>
      <c r="AX71" s="859"/>
      <c r="AY71" s="859"/>
      <c r="AZ71" s="859"/>
      <c r="BA71" s="859"/>
      <c r="BB71" s="859"/>
      <c r="BC71" s="859"/>
      <c r="BD71" s="859"/>
      <c r="BE71" s="859"/>
      <c r="BF71" s="859"/>
      <c r="BG71" s="859"/>
      <c r="BH71" s="859"/>
      <c r="BI71" s="859"/>
      <c r="BJ71" s="859"/>
      <c r="BK71" s="859"/>
      <c r="BL71" s="859"/>
      <c r="BM71" s="859"/>
      <c r="BN71" s="859"/>
      <c r="BO71" s="859"/>
      <c r="BP71" s="859"/>
      <c r="BQ71" s="859"/>
      <c r="BR71" s="859"/>
      <c r="BS71" s="859"/>
    </row>
    <row r="72" spans="1:71" s="860" customFormat="1" ht="11.25" customHeight="1">
      <c r="A72" s="677">
        <v>114</v>
      </c>
      <c r="B72" s="819" t="s">
        <v>344</v>
      </c>
      <c r="C72" s="679">
        <v>62000</v>
      </c>
      <c r="D72" s="679">
        <v>60648</v>
      </c>
      <c r="E72" s="723">
        <f t="shared" si="20"/>
        <v>97.81935483870969</v>
      </c>
      <c r="F72" s="679">
        <v>52000</v>
      </c>
      <c r="G72" s="679">
        <v>133926</v>
      </c>
      <c r="H72" s="723">
        <f>(G72/F72)*100</f>
        <v>257.55</v>
      </c>
      <c r="I72" s="679">
        <f>(G72/D72)*100</f>
        <v>220.8250890383854</v>
      </c>
      <c r="J72" s="680">
        <v>66000</v>
      </c>
      <c r="K72" s="874">
        <v>135300</v>
      </c>
      <c r="L72" s="723">
        <f>(K72/J72)*100</f>
        <v>204.99999999999997</v>
      </c>
      <c r="M72" s="715">
        <f t="shared" si="1"/>
        <v>101.02593969804221</v>
      </c>
      <c r="N72" s="680">
        <v>7600</v>
      </c>
      <c r="O72" s="680">
        <v>10100</v>
      </c>
      <c r="P72" s="733">
        <f>(O72/N72)*100</f>
        <v>132.89473684210526</v>
      </c>
      <c r="Q72" s="715">
        <f>(O72/K72)*100</f>
        <v>7.464892830746489</v>
      </c>
      <c r="R72" s="680">
        <v>11730</v>
      </c>
      <c r="S72" s="680">
        <v>11730</v>
      </c>
      <c r="T72" s="733">
        <f>(S72/R72)*100</f>
        <v>100</v>
      </c>
      <c r="U72" s="715">
        <f>(S72/O72)*100</f>
        <v>116.13861386138613</v>
      </c>
      <c r="V72" s="680">
        <v>8200</v>
      </c>
      <c r="W72" s="680">
        <v>8200</v>
      </c>
      <c r="X72" s="733">
        <f>(W72/V72)*100</f>
        <v>100</v>
      </c>
      <c r="Y72" s="715">
        <f>(W72/S72)*100</f>
        <v>69.90622335890878</v>
      </c>
      <c r="Z72" s="680">
        <v>8700</v>
      </c>
      <c r="AA72" s="722">
        <f>(Z72/V72)*100</f>
        <v>106.09756097560977</v>
      </c>
      <c r="AB72" s="668"/>
      <c r="AC72" s="859"/>
      <c r="AD72" s="859"/>
      <c r="AE72" s="859"/>
      <c r="AF72" s="859"/>
      <c r="AG72" s="859"/>
      <c r="AH72" s="859"/>
      <c r="AI72" s="859"/>
      <c r="AJ72" s="859"/>
      <c r="AK72" s="859"/>
      <c r="AL72" s="859"/>
      <c r="AM72" s="859"/>
      <c r="AN72" s="859"/>
      <c r="AO72" s="859"/>
      <c r="AP72" s="859"/>
      <c r="AQ72" s="859"/>
      <c r="AR72" s="859"/>
      <c r="AS72" s="859"/>
      <c r="AT72" s="859"/>
      <c r="AU72" s="859"/>
      <c r="AV72" s="859"/>
      <c r="AW72" s="859"/>
      <c r="AX72" s="859"/>
      <c r="AY72" s="859"/>
      <c r="AZ72" s="859"/>
      <c r="BA72" s="859"/>
      <c r="BB72" s="859"/>
      <c r="BC72" s="859"/>
      <c r="BD72" s="859"/>
      <c r="BE72" s="859"/>
      <c r="BF72" s="859"/>
      <c r="BG72" s="859"/>
      <c r="BH72" s="859"/>
      <c r="BI72" s="859"/>
      <c r="BJ72" s="859"/>
      <c r="BK72" s="859"/>
      <c r="BL72" s="859"/>
      <c r="BM72" s="859"/>
      <c r="BN72" s="859"/>
      <c r="BO72" s="859"/>
      <c r="BP72" s="859"/>
      <c r="BQ72" s="859"/>
      <c r="BR72" s="859"/>
      <c r="BS72" s="859"/>
    </row>
    <row r="73" spans="1:71" s="860" customFormat="1" ht="11.25" customHeight="1">
      <c r="A73" s="677">
        <v>115</v>
      </c>
      <c r="B73" s="819" t="s">
        <v>345</v>
      </c>
      <c r="C73" s="679">
        <v>280</v>
      </c>
      <c r="D73" s="679">
        <v>280</v>
      </c>
      <c r="E73" s="723">
        <f t="shared" si="20"/>
        <v>100</v>
      </c>
      <c r="F73" s="679" t="s">
        <v>1205</v>
      </c>
      <c r="G73" s="679">
        <v>2400</v>
      </c>
      <c r="H73" s="723" t="s">
        <v>1205</v>
      </c>
      <c r="I73" s="679">
        <f>(G73/D73)*100</f>
        <v>857.1428571428571</v>
      </c>
      <c r="J73" s="680">
        <v>11870</v>
      </c>
      <c r="K73" s="874">
        <v>14559</v>
      </c>
      <c r="L73" s="723" t="s">
        <v>1205</v>
      </c>
      <c r="M73" s="715">
        <f>(K73/G73)*100</f>
        <v>606.625</v>
      </c>
      <c r="N73" s="680">
        <v>3955</v>
      </c>
      <c r="O73" s="680">
        <v>30030</v>
      </c>
      <c r="P73" s="733">
        <f>(O73/N73)*100</f>
        <v>759.29203539823</v>
      </c>
      <c r="Q73" s="715">
        <f>(O73/K73)*100</f>
        <v>206.26416649495155</v>
      </c>
      <c r="R73" s="680">
        <v>2750</v>
      </c>
      <c r="S73" s="680">
        <v>14184.5</v>
      </c>
      <c r="T73" s="733">
        <f>(S73/R73)*100</f>
        <v>515.8000000000001</v>
      </c>
      <c r="U73" s="715">
        <f>(S73/O73)*100</f>
        <v>47.234432234432234</v>
      </c>
      <c r="V73" s="680">
        <v>13140</v>
      </c>
      <c r="W73" s="680">
        <v>40646</v>
      </c>
      <c r="X73" s="733">
        <f>(W73/V73)*100</f>
        <v>309.33028919330286</v>
      </c>
      <c r="Y73" s="715">
        <f>(W73/S73)*100</f>
        <v>286.55222249638695</v>
      </c>
      <c r="Z73" s="680">
        <v>19900</v>
      </c>
      <c r="AA73" s="722">
        <f>(Z73/V73)*100</f>
        <v>151.44596651445968</v>
      </c>
      <c r="AB73" s="668"/>
      <c r="AC73" s="859"/>
      <c r="AD73" s="859"/>
      <c r="AE73" s="859"/>
      <c r="AF73" s="859"/>
      <c r="AG73" s="859"/>
      <c r="AH73" s="859"/>
      <c r="AI73" s="859"/>
      <c r="AJ73" s="859"/>
      <c r="AK73" s="859"/>
      <c r="AL73" s="859"/>
      <c r="AM73" s="859"/>
      <c r="AN73" s="859"/>
      <c r="AO73" s="859"/>
      <c r="AP73" s="859"/>
      <c r="AQ73" s="859"/>
      <c r="AR73" s="859"/>
      <c r="AS73" s="859"/>
      <c r="AT73" s="859"/>
      <c r="AU73" s="859"/>
      <c r="AV73" s="859"/>
      <c r="AW73" s="859"/>
      <c r="AX73" s="859"/>
      <c r="AY73" s="859"/>
      <c r="AZ73" s="859"/>
      <c r="BA73" s="859"/>
      <c r="BB73" s="859"/>
      <c r="BC73" s="859"/>
      <c r="BD73" s="859"/>
      <c r="BE73" s="859"/>
      <c r="BF73" s="859"/>
      <c r="BG73" s="859"/>
      <c r="BH73" s="859"/>
      <c r="BI73" s="859"/>
      <c r="BJ73" s="859"/>
      <c r="BK73" s="859"/>
      <c r="BL73" s="859"/>
      <c r="BM73" s="859"/>
      <c r="BN73" s="859"/>
      <c r="BO73" s="859"/>
      <c r="BP73" s="859"/>
      <c r="BQ73" s="859"/>
      <c r="BR73" s="859"/>
      <c r="BS73" s="859"/>
    </row>
    <row r="74" spans="1:71" s="860" customFormat="1" ht="11.25" customHeight="1">
      <c r="A74" s="677">
        <v>116</v>
      </c>
      <c r="B74" s="819" t="s">
        <v>1327</v>
      </c>
      <c r="C74" s="679" t="s">
        <v>1205</v>
      </c>
      <c r="D74" s="679" t="s">
        <v>1205</v>
      </c>
      <c r="E74" s="723" t="s">
        <v>1205</v>
      </c>
      <c r="F74" s="679">
        <v>11000</v>
      </c>
      <c r="G74" s="679">
        <v>13125</v>
      </c>
      <c r="H74" s="723">
        <f>(G74/F74)*100</f>
        <v>119.31818181818181</v>
      </c>
      <c r="I74" s="679" t="s">
        <v>1205</v>
      </c>
      <c r="J74" s="680">
        <v>10300</v>
      </c>
      <c r="K74" s="874">
        <v>15960.2</v>
      </c>
      <c r="L74" s="723">
        <f>(K74/J74)*100</f>
        <v>154.95339805825245</v>
      </c>
      <c r="M74" s="715">
        <f>(K74/G74)*100</f>
        <v>121.60152380952383</v>
      </c>
      <c r="N74" s="680" t="s">
        <v>1205</v>
      </c>
      <c r="O74" s="680" t="s">
        <v>1205</v>
      </c>
      <c r="P74" s="733" t="s">
        <v>1205</v>
      </c>
      <c r="Q74" s="715" t="s">
        <v>1205</v>
      </c>
      <c r="R74" s="680" t="s">
        <v>1205</v>
      </c>
      <c r="S74" s="680" t="s">
        <v>1205</v>
      </c>
      <c r="T74" s="733" t="s">
        <v>1205</v>
      </c>
      <c r="U74" s="715" t="s">
        <v>1205</v>
      </c>
      <c r="V74" s="680" t="s">
        <v>1205</v>
      </c>
      <c r="W74" s="680" t="s">
        <v>1205</v>
      </c>
      <c r="X74" s="733" t="s">
        <v>1205</v>
      </c>
      <c r="Y74" s="715" t="s">
        <v>1205</v>
      </c>
      <c r="Z74" s="680" t="s">
        <v>1205</v>
      </c>
      <c r="AA74" s="722" t="s">
        <v>1205</v>
      </c>
      <c r="AB74" s="668"/>
      <c r="AC74" s="859"/>
      <c r="AD74" s="859"/>
      <c r="AE74" s="859"/>
      <c r="AF74" s="859"/>
      <c r="AG74" s="859"/>
      <c r="AH74" s="859"/>
      <c r="AI74" s="859"/>
      <c r="AJ74" s="859"/>
      <c r="AK74" s="859"/>
      <c r="AL74" s="859"/>
      <c r="AM74" s="859"/>
      <c r="AN74" s="859"/>
      <c r="AO74" s="859"/>
      <c r="AP74" s="859"/>
      <c r="AQ74" s="859"/>
      <c r="AR74" s="859"/>
      <c r="AS74" s="859"/>
      <c r="AT74" s="859"/>
      <c r="AU74" s="859"/>
      <c r="AV74" s="859"/>
      <c r="AW74" s="859"/>
      <c r="AX74" s="859"/>
      <c r="AY74" s="859"/>
      <c r="AZ74" s="859"/>
      <c r="BA74" s="859"/>
      <c r="BB74" s="859"/>
      <c r="BC74" s="859"/>
      <c r="BD74" s="859"/>
      <c r="BE74" s="859"/>
      <c r="BF74" s="859"/>
      <c r="BG74" s="859"/>
      <c r="BH74" s="859"/>
      <c r="BI74" s="859"/>
      <c r="BJ74" s="859"/>
      <c r="BK74" s="859"/>
      <c r="BL74" s="859"/>
      <c r="BM74" s="859"/>
      <c r="BN74" s="859"/>
      <c r="BO74" s="859"/>
      <c r="BP74" s="859"/>
      <c r="BQ74" s="859"/>
      <c r="BR74" s="859"/>
      <c r="BS74" s="859"/>
    </row>
    <row r="75" spans="1:71" s="860" customFormat="1" ht="18" customHeight="1">
      <c r="A75" s="840">
        <v>116</v>
      </c>
      <c r="B75" s="692" t="s">
        <v>1103</v>
      </c>
      <c r="C75" s="679" t="s">
        <v>1205</v>
      </c>
      <c r="D75" s="679" t="s">
        <v>1205</v>
      </c>
      <c r="E75" s="723" t="s">
        <v>1205</v>
      </c>
      <c r="F75" s="679" t="s">
        <v>1205</v>
      </c>
      <c r="G75" s="679" t="s">
        <v>1205</v>
      </c>
      <c r="H75" s="723" t="s">
        <v>1205</v>
      </c>
      <c r="I75" s="679" t="s">
        <v>1205</v>
      </c>
      <c r="J75" s="680"/>
      <c r="K75" s="874" t="s">
        <v>1205</v>
      </c>
      <c r="L75" s="723" t="s">
        <v>1205</v>
      </c>
      <c r="M75" s="715" t="s">
        <v>1205</v>
      </c>
      <c r="N75" s="680">
        <v>19000</v>
      </c>
      <c r="O75" s="680">
        <v>17097.6</v>
      </c>
      <c r="P75" s="733">
        <f>(O75/N75)*100</f>
        <v>89.98736842105262</v>
      </c>
      <c r="Q75" s="715" t="s">
        <v>1205</v>
      </c>
      <c r="R75" s="680">
        <v>14850</v>
      </c>
      <c r="S75" s="680">
        <v>14038</v>
      </c>
      <c r="T75" s="733">
        <f>(S75/R75)*100</f>
        <v>94.53198653198653</v>
      </c>
      <c r="U75" s="715">
        <f>(S75/O75)*100</f>
        <v>82.105090772974</v>
      </c>
      <c r="V75" s="680">
        <v>22880</v>
      </c>
      <c r="W75" s="680">
        <v>22837</v>
      </c>
      <c r="X75" s="733">
        <f>(W75/V75)*100</f>
        <v>99.81206293706293</v>
      </c>
      <c r="Y75" s="715">
        <f>(W75/S75)*100</f>
        <v>162.67986892719762</v>
      </c>
      <c r="Z75" s="680">
        <v>19950</v>
      </c>
      <c r="AA75" s="722">
        <f>(Z75/V75)*100</f>
        <v>87.19405594405595</v>
      </c>
      <c r="AB75" s="668"/>
      <c r="AC75" s="859"/>
      <c r="AD75" s="859"/>
      <c r="AE75" s="859"/>
      <c r="AF75" s="859"/>
      <c r="AG75" s="859"/>
      <c r="AH75" s="859"/>
      <c r="AI75" s="859"/>
      <c r="AJ75" s="859"/>
      <c r="AK75" s="859"/>
      <c r="AL75" s="859"/>
      <c r="AM75" s="859"/>
      <c r="AN75" s="859"/>
      <c r="AO75" s="859"/>
      <c r="AP75" s="859"/>
      <c r="AQ75" s="859"/>
      <c r="AR75" s="859"/>
      <c r="AS75" s="859"/>
      <c r="AT75" s="859"/>
      <c r="AU75" s="859"/>
      <c r="AV75" s="859"/>
      <c r="AW75" s="859"/>
      <c r="AX75" s="859"/>
      <c r="AY75" s="859"/>
      <c r="AZ75" s="859"/>
      <c r="BA75" s="859"/>
      <c r="BB75" s="859"/>
      <c r="BC75" s="859"/>
      <c r="BD75" s="859"/>
      <c r="BE75" s="859"/>
      <c r="BF75" s="859"/>
      <c r="BG75" s="859"/>
      <c r="BH75" s="859"/>
      <c r="BI75" s="859"/>
      <c r="BJ75" s="859"/>
      <c r="BK75" s="859"/>
      <c r="BL75" s="859"/>
      <c r="BM75" s="859"/>
      <c r="BN75" s="859"/>
      <c r="BO75" s="859"/>
      <c r="BP75" s="859"/>
      <c r="BQ75" s="859"/>
      <c r="BR75" s="859"/>
      <c r="BS75" s="859"/>
    </row>
    <row r="76" spans="1:71" s="860" customFormat="1" ht="11.25" customHeight="1">
      <c r="A76" s="677">
        <v>122</v>
      </c>
      <c r="B76" s="819" t="s">
        <v>1300</v>
      </c>
      <c r="C76" s="679" t="s">
        <v>1205</v>
      </c>
      <c r="D76" s="679" t="s">
        <v>1205</v>
      </c>
      <c r="E76" s="723" t="s">
        <v>1205</v>
      </c>
      <c r="F76" s="679" t="s">
        <v>1205</v>
      </c>
      <c r="G76" s="679" t="s">
        <v>1205</v>
      </c>
      <c r="H76" s="723" t="s">
        <v>1205</v>
      </c>
      <c r="I76" s="679" t="s">
        <v>1205</v>
      </c>
      <c r="J76" s="680" t="s">
        <v>1205</v>
      </c>
      <c r="K76" s="874" t="s">
        <v>1205</v>
      </c>
      <c r="L76" s="723" t="s">
        <v>1205</v>
      </c>
      <c r="M76" s="715" t="s">
        <v>1205</v>
      </c>
      <c r="N76" s="680" t="s">
        <v>1205</v>
      </c>
      <c r="O76" s="680">
        <v>100</v>
      </c>
      <c r="P76" s="733" t="s">
        <v>1205</v>
      </c>
      <c r="Q76" s="715" t="s">
        <v>1205</v>
      </c>
      <c r="R76" s="680" t="s">
        <v>1205</v>
      </c>
      <c r="S76" s="680">
        <v>2107.6</v>
      </c>
      <c r="T76" s="733" t="s">
        <v>1205</v>
      </c>
      <c r="U76" s="715" t="s">
        <v>1205</v>
      </c>
      <c r="V76" s="680">
        <v>1000</v>
      </c>
      <c r="W76" s="680">
        <v>6530.9</v>
      </c>
      <c r="X76" s="733">
        <f>(W76/V76)*100</f>
        <v>653.09</v>
      </c>
      <c r="Y76" s="715">
        <f>(W76/S76)*100</f>
        <v>309.8737900929968</v>
      </c>
      <c r="Z76" s="680">
        <v>1500</v>
      </c>
      <c r="AA76" s="722">
        <f>(Z76/V76)*100</f>
        <v>150</v>
      </c>
      <c r="AB76" s="668"/>
      <c r="AC76" s="859"/>
      <c r="AD76" s="859"/>
      <c r="AE76" s="859"/>
      <c r="AF76" s="859"/>
      <c r="AG76" s="859"/>
      <c r="AH76" s="859"/>
      <c r="AI76" s="859"/>
      <c r="AJ76" s="859"/>
      <c r="AK76" s="859"/>
      <c r="AL76" s="859"/>
      <c r="AM76" s="859"/>
      <c r="AN76" s="859"/>
      <c r="AO76" s="859"/>
      <c r="AP76" s="859"/>
      <c r="AQ76" s="859"/>
      <c r="AR76" s="859"/>
      <c r="AS76" s="859"/>
      <c r="AT76" s="859"/>
      <c r="AU76" s="859"/>
      <c r="AV76" s="859"/>
      <c r="AW76" s="859"/>
      <c r="AX76" s="859"/>
      <c r="AY76" s="859"/>
      <c r="AZ76" s="859"/>
      <c r="BA76" s="859"/>
      <c r="BB76" s="859"/>
      <c r="BC76" s="859"/>
      <c r="BD76" s="859"/>
      <c r="BE76" s="859"/>
      <c r="BF76" s="859"/>
      <c r="BG76" s="859"/>
      <c r="BH76" s="859"/>
      <c r="BI76" s="859"/>
      <c r="BJ76" s="859"/>
      <c r="BK76" s="859"/>
      <c r="BL76" s="859"/>
      <c r="BM76" s="859"/>
      <c r="BN76" s="859"/>
      <c r="BO76" s="859"/>
      <c r="BP76" s="859"/>
      <c r="BQ76" s="859"/>
      <c r="BR76" s="859"/>
      <c r="BS76" s="859"/>
    </row>
    <row r="77" spans="1:71" s="860" customFormat="1" ht="11.25" customHeight="1">
      <c r="A77" s="677">
        <v>191</v>
      </c>
      <c r="B77" s="819" t="s">
        <v>159</v>
      </c>
      <c r="C77" s="723">
        <v>400</v>
      </c>
      <c r="D77" s="723">
        <v>1357</v>
      </c>
      <c r="E77" s="723">
        <f t="shared" si="20"/>
        <v>339.25</v>
      </c>
      <c r="F77" s="723" t="s">
        <v>1205</v>
      </c>
      <c r="G77" s="723">
        <v>545</v>
      </c>
      <c r="H77" s="723" t="s">
        <v>1205</v>
      </c>
      <c r="I77" s="679">
        <f>(G77/D77)*100</f>
        <v>40.16212232866618</v>
      </c>
      <c r="J77" s="680" t="s">
        <v>1205</v>
      </c>
      <c r="K77" s="874" t="s">
        <v>1205</v>
      </c>
      <c r="L77" s="723" t="s">
        <v>1205</v>
      </c>
      <c r="M77" s="723" t="s">
        <v>1205</v>
      </c>
      <c r="N77" s="723" t="s">
        <v>1205</v>
      </c>
      <c r="O77" s="680">
        <v>3510</v>
      </c>
      <c r="P77" s="733" t="s">
        <v>1205</v>
      </c>
      <c r="Q77" s="715" t="s">
        <v>1205</v>
      </c>
      <c r="R77" s="723">
        <v>280</v>
      </c>
      <c r="S77" s="680">
        <v>1002.5</v>
      </c>
      <c r="T77" s="733">
        <f>(S77/R77)*100</f>
        <v>358.0357142857143</v>
      </c>
      <c r="U77" s="715">
        <f>(S77/O77)*100</f>
        <v>28.561253561253565</v>
      </c>
      <c r="V77" s="723">
        <v>1200</v>
      </c>
      <c r="W77" s="680">
        <v>5360</v>
      </c>
      <c r="X77" s="733">
        <f>(W77/V77)*100</f>
        <v>446.6666666666667</v>
      </c>
      <c r="Y77" s="715">
        <f>(W77/S77)*100</f>
        <v>534.6633416458853</v>
      </c>
      <c r="Z77" s="680" t="s">
        <v>1205</v>
      </c>
      <c r="AA77" s="722" t="s">
        <v>1205</v>
      </c>
      <c r="AB77" s="668"/>
      <c r="AC77" s="859"/>
      <c r="AD77" s="859"/>
      <c r="AE77" s="859"/>
      <c r="AF77" s="859"/>
      <c r="AG77" s="859"/>
      <c r="AH77" s="859"/>
      <c r="AI77" s="859"/>
      <c r="AJ77" s="859"/>
      <c r="AK77" s="859"/>
      <c r="AL77" s="859"/>
      <c r="AM77" s="859"/>
      <c r="AN77" s="859"/>
      <c r="AO77" s="859"/>
      <c r="AP77" s="859"/>
      <c r="AQ77" s="859"/>
      <c r="AR77" s="859"/>
      <c r="AS77" s="859"/>
      <c r="AT77" s="859"/>
      <c r="AU77" s="859"/>
      <c r="AV77" s="859"/>
      <c r="AW77" s="859"/>
      <c r="AX77" s="859"/>
      <c r="AY77" s="859"/>
      <c r="AZ77" s="859"/>
      <c r="BA77" s="859"/>
      <c r="BB77" s="859"/>
      <c r="BC77" s="859"/>
      <c r="BD77" s="859"/>
      <c r="BE77" s="859"/>
      <c r="BF77" s="859"/>
      <c r="BG77" s="859"/>
      <c r="BH77" s="859"/>
      <c r="BI77" s="859"/>
      <c r="BJ77" s="859"/>
      <c r="BK77" s="859"/>
      <c r="BL77" s="859"/>
      <c r="BM77" s="859"/>
      <c r="BN77" s="859"/>
      <c r="BO77" s="859"/>
      <c r="BP77" s="859"/>
      <c r="BQ77" s="859"/>
      <c r="BR77" s="859"/>
      <c r="BS77" s="859"/>
    </row>
    <row r="78" spans="1:71" s="860" customFormat="1" ht="11.25" customHeight="1">
      <c r="A78" s="677">
        <v>192</v>
      </c>
      <c r="B78" s="819" t="s">
        <v>1275</v>
      </c>
      <c r="C78" s="723" t="s">
        <v>1205</v>
      </c>
      <c r="D78" s="723" t="s">
        <v>1205</v>
      </c>
      <c r="E78" s="723" t="s">
        <v>1205</v>
      </c>
      <c r="F78" s="723" t="s">
        <v>1205</v>
      </c>
      <c r="G78" s="723">
        <v>50</v>
      </c>
      <c r="H78" s="723" t="s">
        <v>1205</v>
      </c>
      <c r="I78" s="679" t="s">
        <v>1205</v>
      </c>
      <c r="J78" s="680" t="s">
        <v>1205</v>
      </c>
      <c r="K78" s="680" t="s">
        <v>1205</v>
      </c>
      <c r="L78" s="685" t="s">
        <v>1205</v>
      </c>
      <c r="M78" s="685" t="s">
        <v>1205</v>
      </c>
      <c r="N78" s="874" t="s">
        <v>1205</v>
      </c>
      <c r="O78" s="680" t="s">
        <v>1205</v>
      </c>
      <c r="P78" s="733" t="s">
        <v>1205</v>
      </c>
      <c r="Q78" s="715" t="s">
        <v>1205</v>
      </c>
      <c r="R78" s="874" t="s">
        <v>1205</v>
      </c>
      <c r="S78" s="680" t="s">
        <v>1205</v>
      </c>
      <c r="T78" s="733" t="s">
        <v>1205</v>
      </c>
      <c r="U78" s="715" t="s">
        <v>1205</v>
      </c>
      <c r="V78" s="874" t="s">
        <v>1205</v>
      </c>
      <c r="W78" s="680" t="s">
        <v>1205</v>
      </c>
      <c r="X78" s="733" t="s">
        <v>1205</v>
      </c>
      <c r="Y78" s="715" t="s">
        <v>1205</v>
      </c>
      <c r="Z78" s="680" t="s">
        <v>1205</v>
      </c>
      <c r="AA78" s="722" t="s">
        <v>1205</v>
      </c>
      <c r="AB78" s="668"/>
      <c r="AC78" s="859"/>
      <c r="AD78" s="859"/>
      <c r="AE78" s="859"/>
      <c r="AF78" s="859"/>
      <c r="AG78" s="859"/>
      <c r="AH78" s="859"/>
      <c r="AI78" s="859"/>
      <c r="AJ78" s="859"/>
      <c r="AK78" s="859"/>
      <c r="AL78" s="859"/>
      <c r="AM78" s="859"/>
      <c r="AN78" s="859"/>
      <c r="AO78" s="859"/>
      <c r="AP78" s="859"/>
      <c r="AQ78" s="859"/>
      <c r="AR78" s="859"/>
      <c r="AS78" s="859"/>
      <c r="AT78" s="859"/>
      <c r="AU78" s="859"/>
      <c r="AV78" s="859"/>
      <c r="AW78" s="859"/>
      <c r="AX78" s="859"/>
      <c r="AY78" s="859"/>
      <c r="AZ78" s="859"/>
      <c r="BA78" s="859"/>
      <c r="BB78" s="859"/>
      <c r="BC78" s="859"/>
      <c r="BD78" s="859"/>
      <c r="BE78" s="859"/>
      <c r="BF78" s="859"/>
      <c r="BG78" s="859"/>
      <c r="BH78" s="859"/>
      <c r="BI78" s="859"/>
      <c r="BJ78" s="859"/>
      <c r="BK78" s="859"/>
      <c r="BL78" s="859"/>
      <c r="BM78" s="859"/>
      <c r="BN78" s="859"/>
      <c r="BO78" s="859"/>
      <c r="BP78" s="859"/>
      <c r="BQ78" s="859"/>
      <c r="BR78" s="859"/>
      <c r="BS78" s="859"/>
    </row>
    <row r="79" spans="1:71" s="860" customFormat="1" ht="11.25" customHeight="1">
      <c r="A79" s="677">
        <v>193</v>
      </c>
      <c r="B79" s="819" t="s">
        <v>1276</v>
      </c>
      <c r="C79" s="723" t="s">
        <v>1205</v>
      </c>
      <c r="D79" s="723">
        <v>600</v>
      </c>
      <c r="E79" s="723" t="s">
        <v>1205</v>
      </c>
      <c r="F79" s="723" t="s">
        <v>1205</v>
      </c>
      <c r="G79" s="723" t="s">
        <v>1205</v>
      </c>
      <c r="H79" s="723" t="s">
        <v>1205</v>
      </c>
      <c r="I79" s="679" t="s">
        <v>1205</v>
      </c>
      <c r="J79" s="680" t="s">
        <v>1205</v>
      </c>
      <c r="K79" s="874">
        <v>2750</v>
      </c>
      <c r="L79" s="723" t="s">
        <v>1205</v>
      </c>
      <c r="M79" s="715" t="s">
        <v>1205</v>
      </c>
      <c r="N79" s="680" t="s">
        <v>1205</v>
      </c>
      <c r="O79" s="680" t="s">
        <v>1205</v>
      </c>
      <c r="P79" s="733" t="s">
        <v>1205</v>
      </c>
      <c r="Q79" s="715" t="s">
        <v>1205</v>
      </c>
      <c r="R79" s="680" t="s">
        <v>1205</v>
      </c>
      <c r="S79" s="680" t="s">
        <v>1205</v>
      </c>
      <c r="T79" s="733" t="s">
        <v>1205</v>
      </c>
      <c r="U79" s="715" t="s">
        <v>1205</v>
      </c>
      <c r="V79" s="680" t="s">
        <v>1205</v>
      </c>
      <c r="W79" s="680" t="s">
        <v>1205</v>
      </c>
      <c r="X79" s="733" t="s">
        <v>1205</v>
      </c>
      <c r="Y79" s="715" t="s">
        <v>1205</v>
      </c>
      <c r="Z79" s="680" t="s">
        <v>1205</v>
      </c>
      <c r="AA79" s="722" t="s">
        <v>1205</v>
      </c>
      <c r="AB79" s="668"/>
      <c r="AC79" s="859"/>
      <c r="AD79" s="859"/>
      <c r="AE79" s="859"/>
      <c r="AF79" s="859"/>
      <c r="AG79" s="859"/>
      <c r="AH79" s="859"/>
      <c r="AI79" s="859"/>
      <c r="AJ79" s="859"/>
      <c r="AK79" s="859"/>
      <c r="AL79" s="859"/>
      <c r="AM79" s="859"/>
      <c r="AN79" s="859"/>
      <c r="AO79" s="859"/>
      <c r="AP79" s="859"/>
      <c r="AQ79" s="859"/>
      <c r="AR79" s="859"/>
      <c r="AS79" s="859"/>
      <c r="AT79" s="859"/>
      <c r="AU79" s="859"/>
      <c r="AV79" s="859"/>
      <c r="AW79" s="859"/>
      <c r="AX79" s="859"/>
      <c r="AY79" s="859"/>
      <c r="AZ79" s="859"/>
      <c r="BA79" s="859"/>
      <c r="BB79" s="859"/>
      <c r="BC79" s="859"/>
      <c r="BD79" s="859"/>
      <c r="BE79" s="859"/>
      <c r="BF79" s="859"/>
      <c r="BG79" s="859"/>
      <c r="BH79" s="859"/>
      <c r="BI79" s="859"/>
      <c r="BJ79" s="859"/>
      <c r="BK79" s="859"/>
      <c r="BL79" s="859"/>
      <c r="BM79" s="859"/>
      <c r="BN79" s="859"/>
      <c r="BO79" s="859"/>
      <c r="BP79" s="859"/>
      <c r="BQ79" s="859"/>
      <c r="BR79" s="859"/>
      <c r="BS79" s="859"/>
    </row>
    <row r="80" spans="1:71" s="860" customFormat="1" ht="11.25" customHeight="1" thickBot="1">
      <c r="A80" s="801">
        <v>194</v>
      </c>
      <c r="B80" s="875" t="s">
        <v>348</v>
      </c>
      <c r="C80" s="695" t="s">
        <v>1205</v>
      </c>
      <c r="D80" s="695">
        <v>824.8</v>
      </c>
      <c r="E80" s="876" t="s">
        <v>1205</v>
      </c>
      <c r="F80" s="695" t="s">
        <v>1205</v>
      </c>
      <c r="G80" s="695" t="s">
        <v>1205</v>
      </c>
      <c r="H80" s="876" t="s">
        <v>1205</v>
      </c>
      <c r="I80" s="695" t="s">
        <v>1205</v>
      </c>
      <c r="J80" s="696" t="s">
        <v>1205</v>
      </c>
      <c r="K80" s="877" t="s">
        <v>1205</v>
      </c>
      <c r="L80" s="876" t="s">
        <v>1205</v>
      </c>
      <c r="M80" s="803" t="s">
        <v>1205</v>
      </c>
      <c r="N80" s="696" t="s">
        <v>1205</v>
      </c>
      <c r="O80" s="701" t="s">
        <v>1205</v>
      </c>
      <c r="P80" s="822" t="s">
        <v>1205</v>
      </c>
      <c r="Q80" s="805" t="s">
        <v>1205</v>
      </c>
      <c r="R80" s="696" t="s">
        <v>1205</v>
      </c>
      <c r="S80" s="701" t="s">
        <v>1205</v>
      </c>
      <c r="T80" s="822" t="s">
        <v>1205</v>
      </c>
      <c r="U80" s="805" t="s">
        <v>1205</v>
      </c>
      <c r="V80" s="696" t="s">
        <v>1205</v>
      </c>
      <c r="W80" s="701" t="s">
        <v>1205</v>
      </c>
      <c r="X80" s="822" t="s">
        <v>1205</v>
      </c>
      <c r="Y80" s="805" t="s">
        <v>1205</v>
      </c>
      <c r="Z80" s="701" t="s">
        <v>1205</v>
      </c>
      <c r="AA80" s="702" t="s">
        <v>1205</v>
      </c>
      <c r="AB80" s="668"/>
      <c r="AC80" s="859"/>
      <c r="AD80" s="859"/>
      <c r="AE80" s="859"/>
      <c r="AF80" s="859"/>
      <c r="AG80" s="859"/>
      <c r="AH80" s="859"/>
      <c r="AI80" s="859"/>
      <c r="AJ80" s="859"/>
      <c r="AK80" s="859"/>
      <c r="AL80" s="859"/>
      <c r="AM80" s="859"/>
      <c r="AN80" s="859"/>
      <c r="AO80" s="859"/>
      <c r="AP80" s="859"/>
      <c r="AQ80" s="859"/>
      <c r="AR80" s="859"/>
      <c r="AS80" s="859"/>
      <c r="AT80" s="859"/>
      <c r="AU80" s="859"/>
      <c r="AV80" s="859"/>
      <c r="AW80" s="859"/>
      <c r="AX80" s="859"/>
      <c r="AY80" s="859"/>
      <c r="AZ80" s="859"/>
      <c r="BA80" s="859"/>
      <c r="BB80" s="859"/>
      <c r="BC80" s="859"/>
      <c r="BD80" s="859"/>
      <c r="BE80" s="859"/>
      <c r="BF80" s="859"/>
      <c r="BG80" s="859"/>
      <c r="BH80" s="859"/>
      <c r="BI80" s="859"/>
      <c r="BJ80" s="859"/>
      <c r="BK80" s="859"/>
      <c r="BL80" s="859"/>
      <c r="BM80" s="859"/>
      <c r="BN80" s="859"/>
      <c r="BO80" s="859"/>
      <c r="BP80" s="859"/>
      <c r="BQ80" s="859"/>
      <c r="BR80" s="859"/>
      <c r="BS80" s="859"/>
    </row>
    <row r="81" spans="1:71" s="860" customFormat="1" ht="15" customHeight="1" thickBot="1">
      <c r="A81" s="1247" t="s">
        <v>496</v>
      </c>
      <c r="B81" s="1248"/>
      <c r="C81" s="823">
        <f>SUM(C60:C80)</f>
        <v>618018</v>
      </c>
      <c r="D81" s="823">
        <f>SUM(D60:D80)</f>
        <v>900090.3</v>
      </c>
      <c r="E81" s="823">
        <f t="shared" si="20"/>
        <v>145.64143762803025</v>
      </c>
      <c r="F81" s="823">
        <f>SUM(F60:F80)</f>
        <v>479483</v>
      </c>
      <c r="G81" s="823">
        <f>SUM(G60:G80)</f>
        <v>955323.6</v>
      </c>
      <c r="H81" s="823">
        <f>(G81/F81)*100</f>
        <v>199.24034845865233</v>
      </c>
      <c r="I81" s="810">
        <f>(G81/D81)*100</f>
        <v>106.13641764609616</v>
      </c>
      <c r="J81" s="878">
        <f>SUM(J60:J80)</f>
        <v>408392</v>
      </c>
      <c r="K81" s="878">
        <f>SUM(K60:K80)</f>
        <v>750939.8999999999</v>
      </c>
      <c r="L81" s="823">
        <f>(K81/J81)*100</f>
        <v>183.87723069991574</v>
      </c>
      <c r="M81" s="811">
        <f>(K81/G81)*100</f>
        <v>78.60581482546856</v>
      </c>
      <c r="N81" s="878">
        <f>SUM(N60:N80)</f>
        <v>457615</v>
      </c>
      <c r="O81" s="878">
        <f>SUM(O60:O80)</f>
        <v>789522.2999999999</v>
      </c>
      <c r="P81" s="822">
        <f>(O81/N81)*100</f>
        <v>172.52981217835952</v>
      </c>
      <c r="Q81" s="805">
        <f>(O81/K81)*100</f>
        <v>105.13788120727105</v>
      </c>
      <c r="R81" s="878">
        <f>SUM(R60:R80)</f>
        <v>319440</v>
      </c>
      <c r="S81" s="878">
        <f>SUM(S60:S80)</f>
        <v>600314.2999999999</v>
      </c>
      <c r="T81" s="822">
        <f>(S81/R81)*100</f>
        <v>187.92709115952914</v>
      </c>
      <c r="U81" s="805">
        <f>(S81/O81)*100</f>
        <v>76.03512909008397</v>
      </c>
      <c r="V81" s="878">
        <f>SUM(V60:V80)</f>
        <v>290985</v>
      </c>
      <c r="W81" s="878">
        <f>SUM(W60:W80)</f>
        <v>535153.2000000001</v>
      </c>
      <c r="X81" s="822">
        <f>(W81/V81)*100</f>
        <v>183.9109232434662</v>
      </c>
      <c r="Y81" s="805">
        <f>(W81/S81)*100</f>
        <v>89.14550261421394</v>
      </c>
      <c r="Z81" s="878">
        <f>SUM(Z60:Z80)</f>
        <v>313490</v>
      </c>
      <c r="AA81" s="879">
        <f>(Z81/V81)*100</f>
        <v>107.73407563963777</v>
      </c>
      <c r="AB81" s="668"/>
      <c r="AC81" s="880"/>
      <c r="AD81" s="880"/>
      <c r="AE81" s="880"/>
      <c r="AF81" s="880"/>
      <c r="AG81" s="880"/>
      <c r="AH81" s="880"/>
      <c r="AI81" s="880"/>
      <c r="AJ81" s="880"/>
      <c r="AK81" s="880"/>
      <c r="AL81" s="880"/>
      <c r="AM81" s="880"/>
      <c r="AN81" s="880"/>
      <c r="AO81" s="880"/>
      <c r="AP81" s="880"/>
      <c r="AQ81" s="880"/>
      <c r="AR81" s="880"/>
      <c r="AS81" s="880"/>
      <c r="AT81" s="880"/>
      <c r="AU81" s="880"/>
      <c r="AV81" s="880"/>
      <c r="AW81" s="880"/>
      <c r="AX81" s="880"/>
      <c r="AY81" s="880"/>
      <c r="AZ81" s="880"/>
      <c r="BA81" s="880"/>
      <c r="BB81" s="880"/>
      <c r="BC81" s="880"/>
      <c r="BD81" s="880"/>
      <c r="BE81" s="880"/>
      <c r="BF81" s="880"/>
      <c r="BG81" s="880"/>
      <c r="BH81" s="880"/>
      <c r="BI81" s="880"/>
      <c r="BJ81" s="880"/>
      <c r="BK81" s="880"/>
      <c r="BL81" s="880"/>
      <c r="BM81" s="880"/>
      <c r="BN81" s="880"/>
      <c r="BO81" s="880"/>
      <c r="BP81" s="880"/>
      <c r="BQ81" s="880"/>
      <c r="BR81" s="880"/>
      <c r="BS81" s="880"/>
    </row>
    <row r="82" spans="1:71" s="860" customFormat="1" ht="11.25" customHeight="1">
      <c r="A82" s="1259" t="s">
        <v>1303</v>
      </c>
      <c r="B82" s="815" t="s">
        <v>1328</v>
      </c>
      <c r="C82" s="816">
        <v>365</v>
      </c>
      <c r="D82" s="816">
        <v>446</v>
      </c>
      <c r="E82" s="818">
        <f t="shared" si="20"/>
        <v>122.19178082191782</v>
      </c>
      <c r="F82" s="816">
        <v>450</v>
      </c>
      <c r="G82" s="816">
        <v>370</v>
      </c>
      <c r="H82" s="818">
        <f>(G82/F82)*100</f>
        <v>82.22222222222221</v>
      </c>
      <c r="I82" s="816">
        <f>(G82/D82)*100</f>
        <v>82.95964125560538</v>
      </c>
      <c r="J82" s="1057" t="s">
        <v>1205</v>
      </c>
      <c r="K82" s="1058">
        <v>2257.6</v>
      </c>
      <c r="L82" s="818" t="s">
        <v>1205</v>
      </c>
      <c r="M82" s="816">
        <f>(K82/G82)*100</f>
        <v>610.1621621621622</v>
      </c>
      <c r="N82" s="1057" t="s">
        <v>1205</v>
      </c>
      <c r="O82" s="1057">
        <v>178.5</v>
      </c>
      <c r="P82" s="818" t="s">
        <v>1205</v>
      </c>
      <c r="Q82" s="816">
        <f>(O82/K82)*100</f>
        <v>7.906626506024097</v>
      </c>
      <c r="R82" s="1057">
        <v>5000</v>
      </c>
      <c r="S82" s="1057">
        <v>5000</v>
      </c>
      <c r="T82" s="818">
        <f>(S82/R82)*100</f>
        <v>100</v>
      </c>
      <c r="U82" s="816" t="s">
        <v>1205</v>
      </c>
      <c r="V82" s="1057">
        <v>3200</v>
      </c>
      <c r="W82" s="1057">
        <v>10784.4</v>
      </c>
      <c r="X82" s="818">
        <f>(W82/V82)*100</f>
        <v>337.0125</v>
      </c>
      <c r="Y82" s="816">
        <f>(W82/S82)*100</f>
        <v>215.68800000000002</v>
      </c>
      <c r="Z82" s="1057">
        <v>1750</v>
      </c>
      <c r="AA82" s="1060">
        <f>(Z82/V82)*100</f>
        <v>54.6875</v>
      </c>
      <c r="AB82" s="668"/>
      <c r="AC82" s="859"/>
      <c r="AD82" s="859"/>
      <c r="AE82" s="859"/>
      <c r="AF82" s="859"/>
      <c r="AG82" s="859"/>
      <c r="AH82" s="859"/>
      <c r="AI82" s="859"/>
      <c r="AJ82" s="859"/>
      <c r="AK82" s="859"/>
      <c r="AL82" s="859"/>
      <c r="AM82" s="859"/>
      <c r="AN82" s="859"/>
      <c r="AO82" s="859"/>
      <c r="AP82" s="859"/>
      <c r="AQ82" s="859"/>
      <c r="AR82" s="859"/>
      <c r="AS82" s="859"/>
      <c r="AT82" s="859"/>
      <c r="AU82" s="859"/>
      <c r="AV82" s="859"/>
      <c r="AW82" s="859"/>
      <c r="AX82" s="859"/>
      <c r="AY82" s="859"/>
      <c r="AZ82" s="859"/>
      <c r="BA82" s="859"/>
      <c r="BB82" s="859"/>
      <c r="BC82" s="859"/>
      <c r="BD82" s="859"/>
      <c r="BE82" s="859"/>
      <c r="BF82" s="859"/>
      <c r="BG82" s="859"/>
      <c r="BH82" s="859"/>
      <c r="BI82" s="859"/>
      <c r="BJ82" s="859"/>
      <c r="BK82" s="859"/>
      <c r="BL82" s="859"/>
      <c r="BM82" s="859"/>
      <c r="BN82" s="859"/>
      <c r="BO82" s="859"/>
      <c r="BP82" s="859"/>
      <c r="BQ82" s="859"/>
      <c r="BR82" s="859"/>
      <c r="BS82" s="859"/>
    </row>
    <row r="83" spans="1:71" s="860" customFormat="1" ht="11.25" customHeight="1">
      <c r="A83" s="1260"/>
      <c r="B83" s="819" t="s">
        <v>1329</v>
      </c>
      <c r="C83" s="679">
        <v>2226</v>
      </c>
      <c r="D83" s="679">
        <v>3278</v>
      </c>
      <c r="E83" s="723">
        <f t="shared" si="20"/>
        <v>147.2596585804133</v>
      </c>
      <c r="F83" s="679">
        <v>880</v>
      </c>
      <c r="G83" s="679">
        <v>1150</v>
      </c>
      <c r="H83" s="723">
        <f>(G83/F83)*100</f>
        <v>130.6818181818182</v>
      </c>
      <c r="I83" s="679">
        <f>(G83/D83)*100</f>
        <v>35.0823672971324</v>
      </c>
      <c r="J83" s="680" t="s">
        <v>1205</v>
      </c>
      <c r="K83" s="874">
        <v>6099.6</v>
      </c>
      <c r="L83" s="723" t="s">
        <v>1205</v>
      </c>
      <c r="M83" s="715">
        <f>(K83/G83)*100</f>
        <v>530.4</v>
      </c>
      <c r="N83" s="680" t="s">
        <v>1205</v>
      </c>
      <c r="O83" s="680">
        <v>800</v>
      </c>
      <c r="P83" s="733" t="s">
        <v>1205</v>
      </c>
      <c r="Q83" s="715">
        <f>(O83/K83)*100</f>
        <v>13.11561413863204</v>
      </c>
      <c r="R83" s="680">
        <v>4000</v>
      </c>
      <c r="S83" s="680">
        <v>10292.2</v>
      </c>
      <c r="T83" s="733">
        <f>(S83/R83)*100</f>
        <v>257.305</v>
      </c>
      <c r="U83" s="715" t="s">
        <v>1205</v>
      </c>
      <c r="V83" s="680">
        <v>17300</v>
      </c>
      <c r="W83" s="680">
        <v>19754.8</v>
      </c>
      <c r="X83" s="733">
        <f>(W83/V83)*100</f>
        <v>114.18959537572253</v>
      </c>
      <c r="Y83" s="715">
        <f>(W83/S83)*100</f>
        <v>191.9395270204621</v>
      </c>
      <c r="Z83" s="680">
        <v>10050</v>
      </c>
      <c r="AA83" s="722">
        <f>(Z83/V83)*100</f>
        <v>58.092485549132945</v>
      </c>
      <c r="AB83" s="668"/>
      <c r="AC83" s="859"/>
      <c r="AD83" s="859"/>
      <c r="AE83" s="859"/>
      <c r="AF83" s="859"/>
      <c r="AG83" s="859"/>
      <c r="AH83" s="859"/>
      <c r="AI83" s="859"/>
      <c r="AJ83" s="859"/>
      <c r="AK83" s="859"/>
      <c r="AL83" s="859"/>
      <c r="AM83" s="859"/>
      <c r="AN83" s="859"/>
      <c r="AO83" s="859"/>
      <c r="AP83" s="859"/>
      <c r="AQ83" s="859"/>
      <c r="AR83" s="859"/>
      <c r="AS83" s="859"/>
      <c r="AT83" s="859"/>
      <c r="AU83" s="859"/>
      <c r="AV83" s="859"/>
      <c r="AW83" s="859"/>
      <c r="AX83" s="859"/>
      <c r="AY83" s="859"/>
      <c r="AZ83" s="859"/>
      <c r="BA83" s="859"/>
      <c r="BB83" s="859"/>
      <c r="BC83" s="859"/>
      <c r="BD83" s="859"/>
      <c r="BE83" s="859"/>
      <c r="BF83" s="859"/>
      <c r="BG83" s="859"/>
      <c r="BH83" s="859"/>
      <c r="BI83" s="859"/>
      <c r="BJ83" s="859"/>
      <c r="BK83" s="859"/>
      <c r="BL83" s="859"/>
      <c r="BM83" s="859"/>
      <c r="BN83" s="859"/>
      <c r="BO83" s="859"/>
      <c r="BP83" s="859"/>
      <c r="BQ83" s="859"/>
      <c r="BR83" s="859"/>
      <c r="BS83" s="859"/>
    </row>
    <row r="84" spans="1:71" s="860" customFormat="1" ht="11.25" customHeight="1">
      <c r="A84" s="1260"/>
      <c r="B84" s="819" t="s">
        <v>1330</v>
      </c>
      <c r="C84" s="679">
        <v>450</v>
      </c>
      <c r="D84" s="679">
        <v>450</v>
      </c>
      <c r="E84" s="723">
        <f t="shared" si="20"/>
        <v>100</v>
      </c>
      <c r="F84" s="679" t="s">
        <v>1205</v>
      </c>
      <c r="G84" s="679">
        <v>1100</v>
      </c>
      <c r="H84" s="723" t="s">
        <v>1205</v>
      </c>
      <c r="I84" s="679">
        <f>(G84/D84)*100</f>
        <v>244.44444444444446</v>
      </c>
      <c r="J84" s="680" t="s">
        <v>1205</v>
      </c>
      <c r="K84" s="874">
        <v>250</v>
      </c>
      <c r="L84" s="723" t="s">
        <v>1205</v>
      </c>
      <c r="M84" s="715" t="s">
        <v>1205</v>
      </c>
      <c r="N84" s="680" t="s">
        <v>1205</v>
      </c>
      <c r="O84" s="680">
        <v>500</v>
      </c>
      <c r="P84" s="733" t="s">
        <v>1205</v>
      </c>
      <c r="Q84" s="715" t="s">
        <v>1205</v>
      </c>
      <c r="R84" s="680" t="s">
        <v>1205</v>
      </c>
      <c r="S84" s="680" t="s">
        <v>1205</v>
      </c>
      <c r="T84" s="733" t="s">
        <v>1205</v>
      </c>
      <c r="U84" s="715" t="s">
        <v>1205</v>
      </c>
      <c r="V84" s="680" t="s">
        <v>1205</v>
      </c>
      <c r="W84" s="680">
        <v>1070</v>
      </c>
      <c r="X84" s="733" t="s">
        <v>1205</v>
      </c>
      <c r="Y84" s="715" t="s">
        <v>1205</v>
      </c>
      <c r="Z84" s="680" t="s">
        <v>1205</v>
      </c>
      <c r="AA84" s="722" t="s">
        <v>1205</v>
      </c>
      <c r="AB84" s="668"/>
      <c r="AC84" s="859"/>
      <c r="AD84" s="859"/>
      <c r="AE84" s="859"/>
      <c r="AF84" s="859"/>
      <c r="AG84" s="859"/>
      <c r="AH84" s="859"/>
      <c r="AI84" s="859"/>
      <c r="AJ84" s="859"/>
      <c r="AK84" s="859"/>
      <c r="AL84" s="859"/>
      <c r="AM84" s="859"/>
      <c r="AN84" s="859"/>
      <c r="AO84" s="859"/>
      <c r="AP84" s="859"/>
      <c r="AQ84" s="859"/>
      <c r="AR84" s="859"/>
      <c r="AS84" s="859"/>
      <c r="AT84" s="859"/>
      <c r="AU84" s="859"/>
      <c r="AV84" s="859"/>
      <c r="AW84" s="859"/>
      <c r="AX84" s="859"/>
      <c r="AY84" s="859"/>
      <c r="AZ84" s="859"/>
      <c r="BA84" s="859"/>
      <c r="BB84" s="859"/>
      <c r="BC84" s="859"/>
      <c r="BD84" s="859"/>
      <c r="BE84" s="859"/>
      <c r="BF84" s="859"/>
      <c r="BG84" s="859"/>
      <c r="BH84" s="859"/>
      <c r="BI84" s="859"/>
      <c r="BJ84" s="859"/>
      <c r="BK84" s="859"/>
      <c r="BL84" s="859"/>
      <c r="BM84" s="859"/>
      <c r="BN84" s="859"/>
      <c r="BO84" s="859"/>
      <c r="BP84" s="859"/>
      <c r="BQ84" s="859"/>
      <c r="BR84" s="859"/>
      <c r="BS84" s="859"/>
    </row>
    <row r="85" spans="1:71" s="860" customFormat="1" ht="11.25" customHeight="1">
      <c r="A85" s="677">
        <v>261</v>
      </c>
      <c r="B85" s="819" t="s">
        <v>1008</v>
      </c>
      <c r="C85" s="679">
        <v>180</v>
      </c>
      <c r="D85" s="679">
        <v>180</v>
      </c>
      <c r="E85" s="723">
        <f t="shared" si="20"/>
        <v>100</v>
      </c>
      <c r="F85" s="679" t="s">
        <v>1205</v>
      </c>
      <c r="G85" s="679" t="s">
        <v>1205</v>
      </c>
      <c r="H85" s="723" t="s">
        <v>1205</v>
      </c>
      <c r="I85" s="679" t="s">
        <v>1205</v>
      </c>
      <c r="J85" s="680" t="s">
        <v>1205</v>
      </c>
      <c r="K85" s="874">
        <v>155</v>
      </c>
      <c r="L85" s="723" t="s">
        <v>1205</v>
      </c>
      <c r="M85" s="715" t="s">
        <v>1205</v>
      </c>
      <c r="N85" s="680" t="s">
        <v>1205</v>
      </c>
      <c r="O85" s="680" t="s">
        <v>1205</v>
      </c>
      <c r="P85" s="733" t="s">
        <v>1205</v>
      </c>
      <c r="Q85" s="715" t="s">
        <v>1205</v>
      </c>
      <c r="R85" s="680" t="s">
        <v>1205</v>
      </c>
      <c r="S85" s="680" t="s">
        <v>1205</v>
      </c>
      <c r="T85" s="733" t="s">
        <v>1205</v>
      </c>
      <c r="U85" s="715" t="s">
        <v>1205</v>
      </c>
      <c r="V85" s="680" t="s">
        <v>1205</v>
      </c>
      <c r="W85" s="680" t="s">
        <v>1205</v>
      </c>
      <c r="X85" s="733" t="s">
        <v>1205</v>
      </c>
      <c r="Y85" s="715" t="s">
        <v>1205</v>
      </c>
      <c r="Z85" s="680" t="s">
        <v>1205</v>
      </c>
      <c r="AA85" s="722" t="s">
        <v>1205</v>
      </c>
      <c r="AB85" s="668"/>
      <c r="AC85" s="859"/>
      <c r="AD85" s="859"/>
      <c r="AE85" s="859"/>
      <c r="AF85" s="859"/>
      <c r="AG85" s="859"/>
      <c r="AH85" s="859"/>
      <c r="AI85" s="859"/>
      <c r="AJ85" s="859"/>
      <c r="AK85" s="859"/>
      <c r="AL85" s="859"/>
      <c r="AM85" s="859"/>
      <c r="AN85" s="859"/>
      <c r="AO85" s="859"/>
      <c r="AP85" s="859"/>
      <c r="AQ85" s="859"/>
      <c r="AR85" s="859"/>
      <c r="AS85" s="859"/>
      <c r="AT85" s="859"/>
      <c r="AU85" s="859"/>
      <c r="AV85" s="859"/>
      <c r="AW85" s="859"/>
      <c r="AX85" s="859"/>
      <c r="AY85" s="859"/>
      <c r="AZ85" s="859"/>
      <c r="BA85" s="859"/>
      <c r="BB85" s="859"/>
      <c r="BC85" s="859"/>
      <c r="BD85" s="859"/>
      <c r="BE85" s="859"/>
      <c r="BF85" s="859"/>
      <c r="BG85" s="859"/>
      <c r="BH85" s="859"/>
      <c r="BI85" s="859"/>
      <c r="BJ85" s="859"/>
      <c r="BK85" s="859"/>
      <c r="BL85" s="859"/>
      <c r="BM85" s="859"/>
      <c r="BN85" s="859"/>
      <c r="BO85" s="859"/>
      <c r="BP85" s="859"/>
      <c r="BQ85" s="859"/>
      <c r="BR85" s="859"/>
      <c r="BS85" s="859"/>
    </row>
    <row r="86" spans="1:71" s="860" customFormat="1" ht="11.25" customHeight="1">
      <c r="A86" s="677">
        <v>264</v>
      </c>
      <c r="B86" s="819" t="s">
        <v>1307</v>
      </c>
      <c r="C86" s="679">
        <v>524</v>
      </c>
      <c r="D86" s="679">
        <v>524</v>
      </c>
      <c r="E86" s="723">
        <f t="shared" si="20"/>
        <v>100</v>
      </c>
      <c r="F86" s="679" t="s">
        <v>1205</v>
      </c>
      <c r="G86" s="679" t="s">
        <v>1205</v>
      </c>
      <c r="H86" s="723" t="s">
        <v>1205</v>
      </c>
      <c r="I86" s="679" t="s">
        <v>1205</v>
      </c>
      <c r="J86" s="680" t="s">
        <v>1205</v>
      </c>
      <c r="K86" s="874" t="s">
        <v>1205</v>
      </c>
      <c r="L86" s="723" t="s">
        <v>1205</v>
      </c>
      <c r="M86" s="715" t="s">
        <v>1205</v>
      </c>
      <c r="N86" s="680" t="s">
        <v>1205</v>
      </c>
      <c r="O86" s="680" t="s">
        <v>1205</v>
      </c>
      <c r="P86" s="733" t="s">
        <v>1205</v>
      </c>
      <c r="Q86" s="715" t="s">
        <v>1205</v>
      </c>
      <c r="R86" s="680">
        <v>10000</v>
      </c>
      <c r="S86" s="680">
        <v>9000</v>
      </c>
      <c r="T86" s="733">
        <f>(S86/R86)*100</f>
        <v>90</v>
      </c>
      <c r="U86" s="715" t="s">
        <v>1205</v>
      </c>
      <c r="V86" s="680">
        <v>3700</v>
      </c>
      <c r="W86" s="680">
        <v>3700</v>
      </c>
      <c r="X86" s="733">
        <f>(W86/V86)*100</f>
        <v>100</v>
      </c>
      <c r="Y86" s="715">
        <f>(W86/S86)*100</f>
        <v>41.11111111111111</v>
      </c>
      <c r="Z86" s="680">
        <v>1000</v>
      </c>
      <c r="AA86" s="722">
        <f>(Z86/V86)*100</f>
        <v>27.027027027027028</v>
      </c>
      <c r="AB86" s="668"/>
      <c r="AC86" s="859"/>
      <c r="AD86" s="859"/>
      <c r="AE86" s="859"/>
      <c r="AF86" s="859"/>
      <c r="AG86" s="859"/>
      <c r="AH86" s="859"/>
      <c r="AI86" s="859"/>
      <c r="AJ86" s="859"/>
      <c r="AK86" s="859"/>
      <c r="AL86" s="859"/>
      <c r="AM86" s="859"/>
      <c r="AN86" s="859"/>
      <c r="AO86" s="859"/>
      <c r="AP86" s="859"/>
      <c r="AQ86" s="859"/>
      <c r="AR86" s="859"/>
      <c r="AS86" s="859"/>
      <c r="AT86" s="859"/>
      <c r="AU86" s="859"/>
      <c r="AV86" s="859"/>
      <c r="AW86" s="859"/>
      <c r="AX86" s="859"/>
      <c r="AY86" s="859"/>
      <c r="AZ86" s="859"/>
      <c r="BA86" s="859"/>
      <c r="BB86" s="859"/>
      <c r="BC86" s="859"/>
      <c r="BD86" s="859"/>
      <c r="BE86" s="859"/>
      <c r="BF86" s="859"/>
      <c r="BG86" s="859"/>
      <c r="BH86" s="859"/>
      <c r="BI86" s="859"/>
      <c r="BJ86" s="859"/>
      <c r="BK86" s="859"/>
      <c r="BL86" s="859"/>
      <c r="BM86" s="859"/>
      <c r="BN86" s="859"/>
      <c r="BO86" s="859"/>
      <c r="BP86" s="859"/>
      <c r="BQ86" s="859"/>
      <c r="BR86" s="859"/>
      <c r="BS86" s="859"/>
    </row>
    <row r="87" spans="1:71" s="860" customFormat="1" ht="11.25" customHeight="1">
      <c r="A87" s="677">
        <v>265</v>
      </c>
      <c r="B87" s="819" t="s">
        <v>1308</v>
      </c>
      <c r="C87" s="680" t="s">
        <v>1205</v>
      </c>
      <c r="D87" s="680" t="s">
        <v>1205</v>
      </c>
      <c r="E87" s="723" t="s">
        <v>1205</v>
      </c>
      <c r="F87" s="679" t="s">
        <v>1205</v>
      </c>
      <c r="G87" s="679" t="s">
        <v>1205</v>
      </c>
      <c r="H87" s="723" t="s">
        <v>1205</v>
      </c>
      <c r="I87" s="679" t="s">
        <v>1205</v>
      </c>
      <c r="J87" s="680" t="s">
        <v>1205</v>
      </c>
      <c r="K87" s="874">
        <v>360</v>
      </c>
      <c r="L87" s="723" t="s">
        <v>1205</v>
      </c>
      <c r="M87" s="715" t="s">
        <v>1205</v>
      </c>
      <c r="N87" s="680" t="s">
        <v>1205</v>
      </c>
      <c r="O87" s="680" t="s">
        <v>1205</v>
      </c>
      <c r="P87" s="733" t="s">
        <v>1205</v>
      </c>
      <c r="Q87" s="715" t="s">
        <v>1205</v>
      </c>
      <c r="R87" s="680" t="s">
        <v>1205</v>
      </c>
      <c r="S87" s="680" t="s">
        <v>1205</v>
      </c>
      <c r="T87" s="733" t="s">
        <v>1205</v>
      </c>
      <c r="U87" s="715" t="s">
        <v>1205</v>
      </c>
      <c r="V87" s="680" t="s">
        <v>1205</v>
      </c>
      <c r="W87" s="680" t="s">
        <v>1205</v>
      </c>
      <c r="X87" s="733" t="s">
        <v>1205</v>
      </c>
      <c r="Y87" s="715" t="s">
        <v>1205</v>
      </c>
      <c r="Z87" s="680" t="s">
        <v>1205</v>
      </c>
      <c r="AA87" s="722" t="s">
        <v>1205</v>
      </c>
      <c r="AB87" s="668"/>
      <c r="AC87" s="859"/>
      <c r="AD87" s="859"/>
      <c r="AE87" s="859"/>
      <c r="AF87" s="859"/>
      <c r="AG87" s="859"/>
      <c r="AH87" s="859"/>
      <c r="AI87" s="859"/>
      <c r="AJ87" s="859"/>
      <c r="AK87" s="859"/>
      <c r="AL87" s="859"/>
      <c r="AM87" s="859"/>
      <c r="AN87" s="859"/>
      <c r="AO87" s="859"/>
      <c r="AP87" s="859"/>
      <c r="AQ87" s="859"/>
      <c r="AR87" s="859"/>
      <c r="AS87" s="859"/>
      <c r="AT87" s="859"/>
      <c r="AU87" s="859"/>
      <c r="AV87" s="859"/>
      <c r="AW87" s="859"/>
      <c r="AX87" s="859"/>
      <c r="AY87" s="859"/>
      <c r="AZ87" s="859"/>
      <c r="BA87" s="859"/>
      <c r="BB87" s="859"/>
      <c r="BC87" s="859"/>
      <c r="BD87" s="859"/>
      <c r="BE87" s="859"/>
      <c r="BF87" s="859"/>
      <c r="BG87" s="859"/>
      <c r="BH87" s="859"/>
      <c r="BI87" s="859"/>
      <c r="BJ87" s="859"/>
      <c r="BK87" s="859"/>
      <c r="BL87" s="859"/>
      <c r="BM87" s="859"/>
      <c r="BN87" s="859"/>
      <c r="BO87" s="859"/>
      <c r="BP87" s="859"/>
      <c r="BQ87" s="859"/>
      <c r="BR87" s="859"/>
      <c r="BS87" s="859"/>
    </row>
    <row r="88" spans="1:71" s="860" customFormat="1" ht="11.25" customHeight="1">
      <c r="A88" s="677">
        <v>273</v>
      </c>
      <c r="B88" s="819" t="s">
        <v>1310</v>
      </c>
      <c r="C88" s="679">
        <v>500</v>
      </c>
      <c r="D88" s="679">
        <v>500</v>
      </c>
      <c r="E88" s="723">
        <f t="shared" si="20"/>
        <v>100</v>
      </c>
      <c r="F88" s="679" t="s">
        <v>1205</v>
      </c>
      <c r="G88" s="679" t="s">
        <v>1205</v>
      </c>
      <c r="H88" s="723" t="s">
        <v>1205</v>
      </c>
      <c r="I88" s="679" t="s">
        <v>1205</v>
      </c>
      <c r="J88" s="680" t="s">
        <v>1205</v>
      </c>
      <c r="K88" s="874" t="s">
        <v>1205</v>
      </c>
      <c r="L88" s="723" t="s">
        <v>1205</v>
      </c>
      <c r="M88" s="715" t="s">
        <v>1205</v>
      </c>
      <c r="N88" s="680" t="s">
        <v>1205</v>
      </c>
      <c r="O88" s="680" t="s">
        <v>1205</v>
      </c>
      <c r="P88" s="733" t="s">
        <v>1205</v>
      </c>
      <c r="Q88" s="715" t="s">
        <v>1205</v>
      </c>
      <c r="R88" s="680" t="s">
        <v>1205</v>
      </c>
      <c r="S88" s="680" t="s">
        <v>1205</v>
      </c>
      <c r="T88" s="733" t="s">
        <v>1205</v>
      </c>
      <c r="U88" s="715" t="s">
        <v>1205</v>
      </c>
      <c r="V88" s="680" t="s">
        <v>1205</v>
      </c>
      <c r="W88" s="680" t="s">
        <v>1205</v>
      </c>
      <c r="X88" s="733" t="s">
        <v>1205</v>
      </c>
      <c r="Y88" s="715" t="s">
        <v>1205</v>
      </c>
      <c r="Z88" s="680" t="s">
        <v>1205</v>
      </c>
      <c r="AA88" s="722" t="s">
        <v>1205</v>
      </c>
      <c r="AB88" s="668"/>
      <c r="AC88" s="859"/>
      <c r="AD88" s="859"/>
      <c r="AE88" s="859"/>
      <c r="AF88" s="859"/>
      <c r="AG88" s="859"/>
      <c r="AH88" s="859"/>
      <c r="AI88" s="859"/>
      <c r="AJ88" s="859"/>
      <c r="AK88" s="859"/>
      <c r="AL88" s="859"/>
      <c r="AM88" s="859"/>
      <c r="AN88" s="859"/>
      <c r="AO88" s="859"/>
      <c r="AP88" s="859"/>
      <c r="AQ88" s="859"/>
      <c r="AR88" s="859"/>
      <c r="AS88" s="859"/>
      <c r="AT88" s="859"/>
      <c r="AU88" s="859"/>
      <c r="AV88" s="859"/>
      <c r="AW88" s="859"/>
      <c r="AX88" s="859"/>
      <c r="AY88" s="859"/>
      <c r="AZ88" s="859"/>
      <c r="BA88" s="859"/>
      <c r="BB88" s="859"/>
      <c r="BC88" s="859"/>
      <c r="BD88" s="859"/>
      <c r="BE88" s="859"/>
      <c r="BF88" s="859"/>
      <c r="BG88" s="859"/>
      <c r="BH88" s="859"/>
      <c r="BI88" s="859"/>
      <c r="BJ88" s="859"/>
      <c r="BK88" s="859"/>
      <c r="BL88" s="859"/>
      <c r="BM88" s="859"/>
      <c r="BN88" s="859"/>
      <c r="BO88" s="859"/>
      <c r="BP88" s="859"/>
      <c r="BQ88" s="859"/>
      <c r="BR88" s="859"/>
      <c r="BS88" s="859"/>
    </row>
    <row r="89" spans="1:71" s="860" customFormat="1" ht="11.25" customHeight="1">
      <c r="A89" s="677">
        <v>272</v>
      </c>
      <c r="B89" s="819" t="s">
        <v>363</v>
      </c>
      <c r="C89" s="679" t="s">
        <v>1205</v>
      </c>
      <c r="D89" s="679" t="s">
        <v>1205</v>
      </c>
      <c r="E89" s="723" t="s">
        <v>1205</v>
      </c>
      <c r="F89" s="679">
        <v>70</v>
      </c>
      <c r="G89" s="679">
        <v>70</v>
      </c>
      <c r="H89" s="723">
        <f>(G89/F89)*100</f>
        <v>100</v>
      </c>
      <c r="I89" s="679" t="s">
        <v>1205</v>
      </c>
      <c r="J89" s="723" t="s">
        <v>1205</v>
      </c>
      <c r="K89" s="873">
        <v>700</v>
      </c>
      <c r="L89" s="723" t="s">
        <v>1205</v>
      </c>
      <c r="M89" s="715" t="s">
        <v>1205</v>
      </c>
      <c r="N89" s="723" t="s">
        <v>1205</v>
      </c>
      <c r="O89" s="723" t="s">
        <v>1205</v>
      </c>
      <c r="P89" s="733" t="s">
        <v>1205</v>
      </c>
      <c r="Q89" s="715" t="s">
        <v>1205</v>
      </c>
      <c r="R89" s="723" t="s">
        <v>1205</v>
      </c>
      <c r="S89" s="723" t="s">
        <v>1205</v>
      </c>
      <c r="T89" s="733" t="s">
        <v>1205</v>
      </c>
      <c r="U89" s="715" t="s">
        <v>1205</v>
      </c>
      <c r="V89" s="723" t="s">
        <v>1205</v>
      </c>
      <c r="W89" s="723" t="s">
        <v>1205</v>
      </c>
      <c r="X89" s="733" t="s">
        <v>1205</v>
      </c>
      <c r="Y89" s="715" t="s">
        <v>1205</v>
      </c>
      <c r="Z89" s="723" t="s">
        <v>1205</v>
      </c>
      <c r="AA89" s="722" t="s">
        <v>1205</v>
      </c>
      <c r="AB89" s="668"/>
      <c r="AC89" s="859"/>
      <c r="AD89" s="859"/>
      <c r="AE89" s="859"/>
      <c r="AF89" s="859"/>
      <c r="AG89" s="859"/>
      <c r="AH89" s="859"/>
      <c r="AI89" s="859"/>
      <c r="AJ89" s="859"/>
      <c r="AK89" s="859"/>
      <c r="AL89" s="859"/>
      <c r="AM89" s="859"/>
      <c r="AN89" s="859"/>
      <c r="AO89" s="859"/>
      <c r="AP89" s="859"/>
      <c r="AQ89" s="859"/>
      <c r="AR89" s="859"/>
      <c r="AS89" s="859"/>
      <c r="AT89" s="859"/>
      <c r="AU89" s="859"/>
      <c r="AV89" s="859"/>
      <c r="AW89" s="859"/>
      <c r="AX89" s="859"/>
      <c r="AY89" s="859"/>
      <c r="AZ89" s="859"/>
      <c r="BA89" s="859"/>
      <c r="BB89" s="859"/>
      <c r="BC89" s="859"/>
      <c r="BD89" s="859"/>
      <c r="BE89" s="859"/>
      <c r="BF89" s="859"/>
      <c r="BG89" s="859"/>
      <c r="BH89" s="859"/>
      <c r="BI89" s="859"/>
      <c r="BJ89" s="859"/>
      <c r="BK89" s="859"/>
      <c r="BL89" s="859"/>
      <c r="BM89" s="859"/>
      <c r="BN89" s="859"/>
      <c r="BO89" s="859"/>
      <c r="BP89" s="859"/>
      <c r="BQ89" s="859"/>
      <c r="BR89" s="859"/>
      <c r="BS89" s="859"/>
    </row>
    <row r="90" spans="1:71" s="860" customFormat="1" ht="11.25" customHeight="1" thickBot="1">
      <c r="A90" s="833">
        <v>275</v>
      </c>
      <c r="B90" s="821" t="s">
        <v>1312</v>
      </c>
      <c r="C90" s="803" t="s">
        <v>1205</v>
      </c>
      <c r="D90" s="803" t="s">
        <v>1205</v>
      </c>
      <c r="E90" s="699" t="s">
        <v>1205</v>
      </c>
      <c r="F90" s="803">
        <v>230</v>
      </c>
      <c r="G90" s="803">
        <v>230</v>
      </c>
      <c r="H90" s="699">
        <f>(G90/F90)*100</f>
        <v>100</v>
      </c>
      <c r="I90" s="803" t="s">
        <v>1205</v>
      </c>
      <c r="J90" s="699" t="s">
        <v>1205</v>
      </c>
      <c r="K90" s="1059" t="s">
        <v>1205</v>
      </c>
      <c r="L90" s="699" t="s">
        <v>1205</v>
      </c>
      <c r="M90" s="805" t="s">
        <v>1205</v>
      </c>
      <c r="N90" s="699" t="s">
        <v>1205</v>
      </c>
      <c r="O90" s="699" t="s">
        <v>1205</v>
      </c>
      <c r="P90" s="822" t="s">
        <v>1205</v>
      </c>
      <c r="Q90" s="805" t="s">
        <v>1205</v>
      </c>
      <c r="R90" s="699" t="s">
        <v>1205</v>
      </c>
      <c r="S90" s="699" t="s">
        <v>1205</v>
      </c>
      <c r="T90" s="822" t="s">
        <v>1205</v>
      </c>
      <c r="U90" s="805" t="s">
        <v>1205</v>
      </c>
      <c r="V90" s="699" t="s">
        <v>1205</v>
      </c>
      <c r="W90" s="699" t="s">
        <v>1205</v>
      </c>
      <c r="X90" s="822" t="s">
        <v>1205</v>
      </c>
      <c r="Y90" s="805" t="s">
        <v>1205</v>
      </c>
      <c r="Z90" s="699" t="s">
        <v>1205</v>
      </c>
      <c r="AA90" s="850" t="s">
        <v>1205</v>
      </c>
      <c r="AB90" s="668"/>
      <c r="AC90" s="859"/>
      <c r="AD90" s="859"/>
      <c r="AE90" s="859"/>
      <c r="AF90" s="859"/>
      <c r="AG90" s="859"/>
      <c r="AH90" s="859"/>
      <c r="AI90" s="859"/>
      <c r="AJ90" s="859"/>
      <c r="AK90" s="859"/>
      <c r="AL90" s="859"/>
      <c r="AM90" s="859"/>
      <c r="AN90" s="859"/>
      <c r="AO90" s="859"/>
      <c r="AP90" s="859"/>
      <c r="AQ90" s="859"/>
      <c r="AR90" s="859"/>
      <c r="AS90" s="859"/>
      <c r="AT90" s="859"/>
      <c r="AU90" s="859"/>
      <c r="AV90" s="859"/>
      <c r="AW90" s="859"/>
      <c r="AX90" s="859"/>
      <c r="AY90" s="859"/>
      <c r="AZ90" s="859"/>
      <c r="BA90" s="859"/>
      <c r="BB90" s="859"/>
      <c r="BC90" s="859"/>
      <c r="BD90" s="859"/>
      <c r="BE90" s="859"/>
      <c r="BF90" s="859"/>
      <c r="BG90" s="859"/>
      <c r="BH90" s="859"/>
      <c r="BI90" s="859"/>
      <c r="BJ90" s="859"/>
      <c r="BK90" s="859"/>
      <c r="BL90" s="859"/>
      <c r="BM90" s="859"/>
      <c r="BN90" s="859"/>
      <c r="BO90" s="859"/>
      <c r="BP90" s="859"/>
      <c r="BQ90" s="859"/>
      <c r="BR90" s="859"/>
      <c r="BS90" s="859"/>
    </row>
    <row r="91" spans="1:71" s="860" customFormat="1" ht="11.25" customHeight="1" thickBot="1">
      <c r="A91" s="1054">
        <v>276</v>
      </c>
      <c r="B91" s="1055" t="s">
        <v>389</v>
      </c>
      <c r="C91" s="715" t="s">
        <v>1205</v>
      </c>
      <c r="D91" s="715" t="s">
        <v>1205</v>
      </c>
      <c r="E91" s="733" t="s">
        <v>1205</v>
      </c>
      <c r="F91" s="827">
        <v>2000</v>
      </c>
      <c r="G91" s="827">
        <v>3200</v>
      </c>
      <c r="H91" s="829">
        <f>(G91/F91)*100</f>
        <v>160</v>
      </c>
      <c r="I91" s="827" t="s">
        <v>1205</v>
      </c>
      <c r="J91" s="829">
        <v>950</v>
      </c>
      <c r="K91" s="1056">
        <v>950</v>
      </c>
      <c r="L91" s="829">
        <f>(K91/J91)*100</f>
        <v>100</v>
      </c>
      <c r="M91" s="805">
        <f>(K91/G91)*100</f>
        <v>29.6875</v>
      </c>
      <c r="N91" s="829" t="s">
        <v>1205</v>
      </c>
      <c r="O91" s="822" t="s">
        <v>1205</v>
      </c>
      <c r="P91" s="822" t="s">
        <v>1205</v>
      </c>
      <c r="Q91" s="805" t="s">
        <v>1205</v>
      </c>
      <c r="R91" s="822" t="s">
        <v>1205</v>
      </c>
      <c r="S91" s="822" t="s">
        <v>1205</v>
      </c>
      <c r="T91" s="822" t="s">
        <v>1205</v>
      </c>
      <c r="U91" s="805" t="s">
        <v>1205</v>
      </c>
      <c r="V91" s="829" t="s">
        <v>1205</v>
      </c>
      <c r="W91" s="822" t="s">
        <v>1205</v>
      </c>
      <c r="X91" s="822" t="s">
        <v>1205</v>
      </c>
      <c r="Y91" s="805" t="s">
        <v>1205</v>
      </c>
      <c r="Z91" s="822" t="s">
        <v>1205</v>
      </c>
      <c r="AA91" s="850" t="s">
        <v>1205</v>
      </c>
      <c r="AB91" s="668"/>
      <c r="AC91" s="859"/>
      <c r="AD91" s="859"/>
      <c r="AE91" s="859"/>
      <c r="AF91" s="859"/>
      <c r="AG91" s="859"/>
      <c r="AH91" s="859"/>
      <c r="AI91" s="859"/>
      <c r="AJ91" s="859"/>
      <c r="AK91" s="859"/>
      <c r="AL91" s="859"/>
      <c r="AM91" s="859"/>
      <c r="AN91" s="859"/>
      <c r="AO91" s="859"/>
      <c r="AP91" s="859"/>
      <c r="AQ91" s="859"/>
      <c r="AR91" s="859"/>
      <c r="AS91" s="859"/>
      <c r="AT91" s="859"/>
      <c r="AU91" s="859"/>
      <c r="AV91" s="859"/>
      <c r="AW91" s="859"/>
      <c r="AX91" s="859"/>
      <c r="AY91" s="859"/>
      <c r="AZ91" s="859"/>
      <c r="BA91" s="859"/>
      <c r="BB91" s="859"/>
      <c r="BC91" s="859"/>
      <c r="BD91" s="859"/>
      <c r="BE91" s="859"/>
      <c r="BF91" s="859"/>
      <c r="BG91" s="859"/>
      <c r="BH91" s="859"/>
      <c r="BI91" s="859"/>
      <c r="BJ91" s="859"/>
      <c r="BK91" s="859"/>
      <c r="BL91" s="859"/>
      <c r="BM91" s="859"/>
      <c r="BN91" s="859"/>
      <c r="BO91" s="859"/>
      <c r="BP91" s="859"/>
      <c r="BQ91" s="859"/>
      <c r="BR91" s="859"/>
      <c r="BS91" s="859"/>
    </row>
    <row r="92" spans="1:71" s="860" customFormat="1" ht="11.25" customHeight="1" thickBot="1">
      <c r="A92" s="881" t="s">
        <v>506</v>
      </c>
      <c r="B92" s="882"/>
      <c r="C92" s="878">
        <f>SUM(C82:C89)</f>
        <v>4245</v>
      </c>
      <c r="D92" s="878">
        <f>SUM(D82:D88)</f>
        <v>5378</v>
      </c>
      <c r="E92" s="823">
        <f t="shared" si="20"/>
        <v>126.6902237926973</v>
      </c>
      <c r="F92" s="878">
        <f>SUM(F82:F91)</f>
        <v>3630</v>
      </c>
      <c r="G92" s="878">
        <f>SUM(G82:G91)</f>
        <v>6120</v>
      </c>
      <c r="H92" s="823">
        <f>(G92/F92)*100</f>
        <v>168.59504132231405</v>
      </c>
      <c r="I92" s="810">
        <f>(G92/D92)*100</f>
        <v>113.7969505392339</v>
      </c>
      <c r="J92" s="823">
        <f>SUM(J82:J91)</f>
        <v>950</v>
      </c>
      <c r="K92" s="823">
        <f>SUM(K82:K91)</f>
        <v>10772.2</v>
      </c>
      <c r="L92" s="823">
        <f>(K92/J92)*100</f>
        <v>1133.9157894736843</v>
      </c>
      <c r="M92" s="806">
        <f>(K92/G92)*100</f>
        <v>176.01633986928104</v>
      </c>
      <c r="N92" s="823" t="s">
        <v>1205</v>
      </c>
      <c r="O92" s="808">
        <f>SUM(O82:O91)</f>
        <v>1478.5</v>
      </c>
      <c r="P92" s="822" t="s">
        <v>1205</v>
      </c>
      <c r="Q92" s="805">
        <f>(O92/K92)*100</f>
        <v>13.725144353056942</v>
      </c>
      <c r="R92" s="808">
        <f>SUM(R82:R91)</f>
        <v>19000</v>
      </c>
      <c r="S92" s="808">
        <f>SUM(S82:S91)</f>
        <v>24292.2</v>
      </c>
      <c r="T92" s="823">
        <f>(S92/R92)*100</f>
        <v>127.85368421052632</v>
      </c>
      <c r="U92" s="806">
        <f>(S92/O92)*100</f>
        <v>1643.0300980723707</v>
      </c>
      <c r="V92" s="823">
        <f>SUM(V82:V91)</f>
        <v>24200</v>
      </c>
      <c r="W92" s="808">
        <f>SUM(W82:W91)</f>
        <v>35309.2</v>
      </c>
      <c r="X92" s="822" t="s">
        <v>1205</v>
      </c>
      <c r="Y92" s="805">
        <f>(W92/S92)*100</f>
        <v>145.3520059936934</v>
      </c>
      <c r="Z92" s="808">
        <f>SUM(Z82:Z91)</f>
        <v>12800</v>
      </c>
      <c r="AA92" s="879">
        <f>(Z92/V92)*100</f>
        <v>52.892561983471076</v>
      </c>
      <c r="AB92" s="668"/>
      <c r="AC92" s="880"/>
      <c r="AD92" s="880"/>
      <c r="AE92" s="880"/>
      <c r="AF92" s="880"/>
      <c r="AG92" s="880"/>
      <c r="AH92" s="880"/>
      <c r="AI92" s="880"/>
      <c r="AJ92" s="880"/>
      <c r="AK92" s="880"/>
      <c r="AL92" s="880"/>
      <c r="AM92" s="880"/>
      <c r="AN92" s="880"/>
      <c r="AO92" s="880"/>
      <c r="AP92" s="880"/>
      <c r="AQ92" s="880"/>
      <c r="AR92" s="880"/>
      <c r="AS92" s="880"/>
      <c r="AT92" s="880"/>
      <c r="AU92" s="880"/>
      <c r="AV92" s="880"/>
      <c r="AW92" s="880"/>
      <c r="AX92" s="880"/>
      <c r="AY92" s="880"/>
      <c r="AZ92" s="880"/>
      <c r="BA92" s="880"/>
      <c r="BB92" s="880"/>
      <c r="BC92" s="880"/>
      <c r="BD92" s="880"/>
      <c r="BE92" s="880"/>
      <c r="BF92" s="880"/>
      <c r="BG92" s="880"/>
      <c r="BH92" s="880"/>
      <c r="BI92" s="880"/>
      <c r="BJ92" s="880"/>
      <c r="BK92" s="880"/>
      <c r="BL92" s="880"/>
      <c r="BM92" s="880"/>
      <c r="BN92" s="880"/>
      <c r="BO92" s="880"/>
      <c r="BP92" s="880"/>
      <c r="BQ92" s="880"/>
      <c r="BR92" s="880"/>
      <c r="BS92" s="880"/>
    </row>
    <row r="93" spans="1:71" s="860" customFormat="1" ht="11.25" customHeight="1">
      <c r="A93" s="797">
        <v>315</v>
      </c>
      <c r="B93" s="883" t="s">
        <v>1331</v>
      </c>
      <c r="C93" s="733" t="s">
        <v>1205</v>
      </c>
      <c r="D93" s="733">
        <v>2800</v>
      </c>
      <c r="E93" s="733" t="s">
        <v>1205</v>
      </c>
      <c r="F93" s="715" t="s">
        <v>1205</v>
      </c>
      <c r="G93" s="716" t="s">
        <v>1205</v>
      </c>
      <c r="H93" s="733" t="s">
        <v>1205</v>
      </c>
      <c r="I93" s="715" t="s">
        <v>1205</v>
      </c>
      <c r="J93" s="716" t="s">
        <v>1205</v>
      </c>
      <c r="K93" s="717" t="s">
        <v>1205</v>
      </c>
      <c r="L93" s="733" t="s">
        <v>1205</v>
      </c>
      <c r="M93" s="715" t="s">
        <v>1205</v>
      </c>
      <c r="N93" s="716" t="s">
        <v>1205</v>
      </c>
      <c r="O93" s="716" t="s">
        <v>1205</v>
      </c>
      <c r="P93" s="733" t="s">
        <v>1205</v>
      </c>
      <c r="Q93" s="715" t="s">
        <v>1205</v>
      </c>
      <c r="R93" s="716" t="s">
        <v>1205</v>
      </c>
      <c r="S93" s="716" t="s">
        <v>1205</v>
      </c>
      <c r="T93" s="733" t="s">
        <v>1205</v>
      </c>
      <c r="U93" s="715" t="s">
        <v>1205</v>
      </c>
      <c r="V93" s="716" t="s">
        <v>1205</v>
      </c>
      <c r="W93" s="716" t="s">
        <v>1205</v>
      </c>
      <c r="X93" s="733" t="s">
        <v>1205</v>
      </c>
      <c r="Y93" s="715" t="s">
        <v>1205</v>
      </c>
      <c r="Z93" s="716" t="s">
        <v>1205</v>
      </c>
      <c r="AA93" s="722" t="s">
        <v>1205</v>
      </c>
      <c r="AB93" s="668"/>
      <c r="AC93" s="859"/>
      <c r="AD93" s="859"/>
      <c r="AE93" s="859"/>
      <c r="AF93" s="859"/>
      <c r="AG93" s="859"/>
      <c r="AH93" s="859"/>
      <c r="AI93" s="859"/>
      <c r="AJ93" s="859"/>
      <c r="AK93" s="859"/>
      <c r="AL93" s="859"/>
      <c r="AM93" s="859"/>
      <c r="AN93" s="859"/>
      <c r="AO93" s="859"/>
      <c r="AP93" s="859"/>
      <c r="AQ93" s="859"/>
      <c r="AR93" s="859"/>
      <c r="AS93" s="859"/>
      <c r="AT93" s="859"/>
      <c r="AU93" s="859"/>
      <c r="AV93" s="859"/>
      <c r="AW93" s="859"/>
      <c r="AX93" s="859"/>
      <c r="AY93" s="859"/>
      <c r="AZ93" s="859"/>
      <c r="BA93" s="859"/>
      <c r="BB93" s="859"/>
      <c r="BC93" s="859"/>
      <c r="BD93" s="859"/>
      <c r="BE93" s="859"/>
      <c r="BF93" s="859"/>
      <c r="BG93" s="859"/>
      <c r="BH93" s="859"/>
      <c r="BI93" s="859"/>
      <c r="BJ93" s="859"/>
      <c r="BK93" s="859"/>
      <c r="BL93" s="859"/>
      <c r="BM93" s="859"/>
      <c r="BN93" s="859"/>
      <c r="BO93" s="859"/>
      <c r="BP93" s="859"/>
      <c r="BQ93" s="859"/>
      <c r="BR93" s="859"/>
      <c r="BS93" s="859"/>
    </row>
    <row r="94" spans="1:71" s="860" customFormat="1" ht="11.25" customHeight="1" thickBot="1">
      <c r="A94" s="801">
        <v>323</v>
      </c>
      <c r="B94" s="875" t="s">
        <v>389</v>
      </c>
      <c r="C94" s="876">
        <v>2000</v>
      </c>
      <c r="D94" s="876">
        <v>2000</v>
      </c>
      <c r="E94" s="876">
        <f t="shared" si="20"/>
        <v>100</v>
      </c>
      <c r="F94" s="695" t="s">
        <v>1205</v>
      </c>
      <c r="G94" s="696" t="s">
        <v>1205</v>
      </c>
      <c r="H94" s="876" t="s">
        <v>1205</v>
      </c>
      <c r="I94" s="695" t="s">
        <v>1205</v>
      </c>
      <c r="J94" s="696" t="s">
        <v>1205</v>
      </c>
      <c r="K94" s="700" t="s">
        <v>1205</v>
      </c>
      <c r="L94" s="876" t="s">
        <v>1205</v>
      </c>
      <c r="M94" s="803" t="s">
        <v>1205</v>
      </c>
      <c r="N94" s="696" t="s">
        <v>1205</v>
      </c>
      <c r="O94" s="701" t="s">
        <v>1205</v>
      </c>
      <c r="P94" s="822" t="s">
        <v>1205</v>
      </c>
      <c r="Q94" s="805" t="s">
        <v>1205</v>
      </c>
      <c r="R94" s="696" t="s">
        <v>1205</v>
      </c>
      <c r="S94" s="701" t="s">
        <v>1205</v>
      </c>
      <c r="T94" s="822" t="s">
        <v>1205</v>
      </c>
      <c r="U94" s="805" t="s">
        <v>1205</v>
      </c>
      <c r="V94" s="696" t="s">
        <v>1205</v>
      </c>
      <c r="W94" s="701" t="s">
        <v>1205</v>
      </c>
      <c r="X94" s="822" t="s">
        <v>1205</v>
      </c>
      <c r="Y94" s="805" t="s">
        <v>1205</v>
      </c>
      <c r="Z94" s="701" t="s">
        <v>1205</v>
      </c>
      <c r="AA94" s="702" t="s">
        <v>1205</v>
      </c>
      <c r="AB94" s="668"/>
      <c r="AC94" s="859"/>
      <c r="AD94" s="859"/>
      <c r="AE94" s="859"/>
      <c r="AF94" s="859"/>
      <c r="AG94" s="859"/>
      <c r="AH94" s="859"/>
      <c r="AI94" s="859"/>
      <c r="AJ94" s="859"/>
      <c r="AK94" s="859"/>
      <c r="AL94" s="859"/>
      <c r="AM94" s="859"/>
      <c r="AN94" s="859"/>
      <c r="AO94" s="859"/>
      <c r="AP94" s="859"/>
      <c r="AQ94" s="859"/>
      <c r="AR94" s="859"/>
      <c r="AS94" s="859"/>
      <c r="AT94" s="859"/>
      <c r="AU94" s="859"/>
      <c r="AV94" s="859"/>
      <c r="AW94" s="859"/>
      <c r="AX94" s="859"/>
      <c r="AY94" s="859"/>
      <c r="AZ94" s="859"/>
      <c r="BA94" s="859"/>
      <c r="BB94" s="859"/>
      <c r="BC94" s="859"/>
      <c r="BD94" s="859"/>
      <c r="BE94" s="859"/>
      <c r="BF94" s="859"/>
      <c r="BG94" s="859"/>
      <c r="BH94" s="859"/>
      <c r="BI94" s="859"/>
      <c r="BJ94" s="859"/>
      <c r="BK94" s="859"/>
      <c r="BL94" s="859"/>
      <c r="BM94" s="859"/>
      <c r="BN94" s="859"/>
      <c r="BO94" s="859"/>
      <c r="BP94" s="859"/>
      <c r="BQ94" s="859"/>
      <c r="BR94" s="859"/>
      <c r="BS94" s="859"/>
    </row>
    <row r="95" spans="1:71" s="860" customFormat="1" ht="11.25" customHeight="1" thickBot="1">
      <c r="A95" s="1247" t="s">
        <v>1316</v>
      </c>
      <c r="B95" s="1248"/>
      <c r="C95" s="878">
        <f>SUM(C93:C94)</f>
        <v>2000</v>
      </c>
      <c r="D95" s="878">
        <f>SUM(D93:D94)</f>
        <v>4800</v>
      </c>
      <c r="E95" s="823">
        <f t="shared" si="20"/>
        <v>240</v>
      </c>
      <c r="F95" s="878" t="s">
        <v>1205</v>
      </c>
      <c r="G95" s="878" t="s">
        <v>1205</v>
      </c>
      <c r="H95" s="823" t="s">
        <v>1205</v>
      </c>
      <c r="I95" s="810" t="s">
        <v>1205</v>
      </c>
      <c r="J95" s="878" t="s">
        <v>1205</v>
      </c>
      <c r="K95" s="878" t="s">
        <v>1205</v>
      </c>
      <c r="L95" s="823" t="s">
        <v>1205</v>
      </c>
      <c r="M95" s="811" t="s">
        <v>1205</v>
      </c>
      <c r="N95" s="878" t="s">
        <v>1205</v>
      </c>
      <c r="O95" s="746" t="s">
        <v>1205</v>
      </c>
      <c r="P95" s="822" t="s">
        <v>1205</v>
      </c>
      <c r="Q95" s="805" t="s">
        <v>1205</v>
      </c>
      <c r="R95" s="878" t="s">
        <v>1205</v>
      </c>
      <c r="S95" s="746" t="s">
        <v>1205</v>
      </c>
      <c r="T95" s="822" t="s">
        <v>1205</v>
      </c>
      <c r="U95" s="805" t="s">
        <v>1205</v>
      </c>
      <c r="V95" s="878" t="s">
        <v>1205</v>
      </c>
      <c r="W95" s="746" t="s">
        <v>1205</v>
      </c>
      <c r="X95" s="822" t="s">
        <v>1205</v>
      </c>
      <c r="Y95" s="805" t="s">
        <v>1205</v>
      </c>
      <c r="Z95" s="746" t="s">
        <v>1205</v>
      </c>
      <c r="AA95" s="710" t="s">
        <v>1205</v>
      </c>
      <c r="AB95" s="668"/>
      <c r="AC95" s="880"/>
      <c r="AD95" s="880"/>
      <c r="AE95" s="880"/>
      <c r="AF95" s="880"/>
      <c r="AG95" s="880"/>
      <c r="AH95" s="880"/>
      <c r="AI95" s="880"/>
      <c r="AJ95" s="880"/>
      <c r="AK95" s="880"/>
      <c r="AL95" s="880"/>
      <c r="AM95" s="880"/>
      <c r="AN95" s="880"/>
      <c r="AO95" s="880"/>
      <c r="AP95" s="880"/>
      <c r="AQ95" s="880"/>
      <c r="AR95" s="880"/>
      <c r="AS95" s="880"/>
      <c r="AT95" s="880"/>
      <c r="AU95" s="880"/>
      <c r="AV95" s="880"/>
      <c r="AW95" s="880"/>
      <c r="AX95" s="880"/>
      <c r="AY95" s="880"/>
      <c r="AZ95" s="880"/>
      <c r="BA95" s="880"/>
      <c r="BB95" s="880"/>
      <c r="BC95" s="880"/>
      <c r="BD95" s="880"/>
      <c r="BE95" s="880"/>
      <c r="BF95" s="880"/>
      <c r="BG95" s="880"/>
      <c r="BH95" s="880"/>
      <c r="BI95" s="880"/>
      <c r="BJ95" s="880"/>
      <c r="BK95" s="880"/>
      <c r="BL95" s="880"/>
      <c r="BM95" s="880"/>
      <c r="BN95" s="880"/>
      <c r="BO95" s="880"/>
      <c r="BP95" s="880"/>
      <c r="BQ95" s="880"/>
      <c r="BR95" s="880"/>
      <c r="BS95" s="880"/>
    </row>
    <row r="96" spans="1:71" s="860" customFormat="1" ht="11.25" customHeight="1">
      <c r="A96" s="797">
        <v>403</v>
      </c>
      <c r="B96" s="824" t="s">
        <v>507</v>
      </c>
      <c r="C96" s="715">
        <v>15000</v>
      </c>
      <c r="D96" s="715">
        <v>15525</v>
      </c>
      <c r="E96" s="733">
        <f t="shared" si="20"/>
        <v>103.49999999999999</v>
      </c>
      <c r="F96" s="715">
        <v>11000</v>
      </c>
      <c r="G96" s="715">
        <v>11000</v>
      </c>
      <c r="H96" s="733">
        <f>(G96/F96)*100</f>
        <v>100</v>
      </c>
      <c r="I96" s="715">
        <f>(G96/D96)*100</f>
        <v>70.85346215780999</v>
      </c>
      <c r="J96" s="716">
        <v>25000</v>
      </c>
      <c r="K96" s="717">
        <v>15800</v>
      </c>
      <c r="L96" s="733">
        <f>(K96/J96)*100</f>
        <v>63.2</v>
      </c>
      <c r="M96" s="715">
        <f>(K96/G96)*100</f>
        <v>143.63636363636363</v>
      </c>
      <c r="N96" s="716">
        <v>30000</v>
      </c>
      <c r="O96" s="716">
        <v>30000</v>
      </c>
      <c r="P96" s="733">
        <f>(O96/N96)*100</f>
        <v>100</v>
      </c>
      <c r="Q96" s="715">
        <f>(O96/K96)*100</f>
        <v>189.873417721519</v>
      </c>
      <c r="R96" s="716">
        <v>1000</v>
      </c>
      <c r="S96" s="716">
        <v>1000</v>
      </c>
      <c r="T96" s="733">
        <f>(S96/R96)*100</f>
        <v>100</v>
      </c>
      <c r="U96" s="715">
        <f>(S96/O96)*100</f>
        <v>3.3333333333333335</v>
      </c>
      <c r="V96" s="716">
        <v>1000</v>
      </c>
      <c r="W96" s="716">
        <v>1000</v>
      </c>
      <c r="X96" s="733">
        <f>(W96/V96)*100</f>
        <v>100</v>
      </c>
      <c r="Y96" s="715">
        <f>(W96/S96)*100</f>
        <v>100</v>
      </c>
      <c r="Z96" s="716">
        <v>5870</v>
      </c>
      <c r="AA96" s="722">
        <f>(Z96/V96)*100</f>
        <v>587</v>
      </c>
      <c r="AB96" s="668"/>
      <c r="AC96" s="859"/>
      <c r="AD96" s="859"/>
      <c r="AE96" s="859"/>
      <c r="AF96" s="859"/>
      <c r="AG96" s="859"/>
      <c r="AH96" s="859"/>
      <c r="AI96" s="859"/>
      <c r="AJ96" s="859"/>
      <c r="AK96" s="859"/>
      <c r="AL96" s="859"/>
      <c r="AM96" s="859"/>
      <c r="AN96" s="859"/>
      <c r="AO96" s="859"/>
      <c r="AP96" s="859"/>
      <c r="AQ96" s="859"/>
      <c r="AR96" s="859"/>
      <c r="AS96" s="859"/>
      <c r="AT96" s="859"/>
      <c r="AU96" s="859"/>
      <c r="AV96" s="859"/>
      <c r="AW96" s="859"/>
      <c r="AX96" s="859"/>
      <c r="AY96" s="859"/>
      <c r="AZ96" s="859"/>
      <c r="BA96" s="859"/>
      <c r="BB96" s="859"/>
      <c r="BC96" s="859"/>
      <c r="BD96" s="859"/>
      <c r="BE96" s="859"/>
      <c r="BF96" s="859"/>
      <c r="BG96" s="859"/>
      <c r="BH96" s="859"/>
      <c r="BI96" s="859"/>
      <c r="BJ96" s="859"/>
      <c r="BK96" s="859"/>
      <c r="BL96" s="859"/>
      <c r="BM96" s="859"/>
      <c r="BN96" s="859"/>
      <c r="BO96" s="859"/>
      <c r="BP96" s="859"/>
      <c r="BQ96" s="859"/>
      <c r="BR96" s="859"/>
      <c r="BS96" s="859"/>
    </row>
    <row r="97" spans="1:28" ht="19.5" customHeight="1">
      <c r="A97" s="840">
        <v>404</v>
      </c>
      <c r="B97" s="846" t="s">
        <v>763</v>
      </c>
      <c r="C97" s="679" t="s">
        <v>1205</v>
      </c>
      <c r="D97" s="800" t="s">
        <v>1205</v>
      </c>
      <c r="E97" s="723" t="s">
        <v>1205</v>
      </c>
      <c r="F97" s="800" t="s">
        <v>1205</v>
      </c>
      <c r="G97" s="800" t="s">
        <v>1205</v>
      </c>
      <c r="H97" s="723" t="s">
        <v>1205</v>
      </c>
      <c r="I97" s="679" t="s">
        <v>1205</v>
      </c>
      <c r="J97" s="679" t="s">
        <v>1205</v>
      </c>
      <c r="K97" s="800" t="s">
        <v>1205</v>
      </c>
      <c r="L97" s="723" t="s">
        <v>1205</v>
      </c>
      <c r="M97" s="679" t="s">
        <v>1205</v>
      </c>
      <c r="N97" s="679" t="s">
        <v>1205</v>
      </c>
      <c r="O97" s="679" t="s">
        <v>1205</v>
      </c>
      <c r="P97" s="723" t="s">
        <v>1205</v>
      </c>
      <c r="Q97" s="679" t="s">
        <v>1205</v>
      </c>
      <c r="R97" s="679" t="s">
        <v>1205</v>
      </c>
      <c r="S97" s="679" t="s">
        <v>1205</v>
      </c>
      <c r="T97" s="723" t="s">
        <v>1205</v>
      </c>
      <c r="U97" s="679" t="s">
        <v>1205</v>
      </c>
      <c r="V97" s="679" t="s">
        <v>1205</v>
      </c>
      <c r="W97" s="679" t="s">
        <v>1205</v>
      </c>
      <c r="X97" s="723" t="s">
        <v>1205</v>
      </c>
      <c r="Y97" s="679" t="s">
        <v>1205</v>
      </c>
      <c r="Z97" s="679">
        <v>6000</v>
      </c>
      <c r="AA97" s="722" t="s">
        <v>1205</v>
      </c>
      <c r="AB97" s="668"/>
    </row>
    <row r="98" spans="1:71" s="860" customFormat="1" ht="11.25" customHeight="1" thickBot="1">
      <c r="A98" s="801">
        <v>410</v>
      </c>
      <c r="B98" s="875" t="s">
        <v>508</v>
      </c>
      <c r="C98" s="695">
        <v>28565</v>
      </c>
      <c r="D98" s="695">
        <v>31726</v>
      </c>
      <c r="E98" s="876">
        <f t="shared" si="20"/>
        <v>111.06598984771574</v>
      </c>
      <c r="F98" s="695">
        <v>4840</v>
      </c>
      <c r="G98" s="695">
        <v>20140</v>
      </c>
      <c r="H98" s="876">
        <f>(G98/F98)*100</f>
        <v>416.1157024793388</v>
      </c>
      <c r="I98" s="695">
        <f>(G98/D98)*100</f>
        <v>63.48105654668096</v>
      </c>
      <c r="J98" s="696">
        <v>18000</v>
      </c>
      <c r="K98" s="700">
        <v>28509</v>
      </c>
      <c r="L98" s="876">
        <f>(K98/J98)*100</f>
        <v>158.38333333333335</v>
      </c>
      <c r="M98" s="803">
        <f>(K98/G98)*100</f>
        <v>141.55412115193644</v>
      </c>
      <c r="N98" s="696">
        <v>14300</v>
      </c>
      <c r="O98" s="701">
        <v>21914</v>
      </c>
      <c r="P98" s="822">
        <f>(O98/N98)*100</f>
        <v>153.24475524475525</v>
      </c>
      <c r="Q98" s="805">
        <f>(O98/K98)*100</f>
        <v>76.86695429513487</v>
      </c>
      <c r="R98" s="696">
        <v>0</v>
      </c>
      <c r="S98" s="701">
        <v>522.7</v>
      </c>
      <c r="T98" s="822" t="s">
        <v>1205</v>
      </c>
      <c r="U98" s="805">
        <f>(S98/O98)*100</f>
        <v>2.385233184265766</v>
      </c>
      <c r="V98" s="696">
        <v>0</v>
      </c>
      <c r="W98" s="701">
        <v>11596</v>
      </c>
      <c r="X98" s="822" t="s">
        <v>1205</v>
      </c>
      <c r="Y98" s="803">
        <f>(W98/S98)*100</f>
        <v>2218.48096422422</v>
      </c>
      <c r="Z98" s="701">
        <v>0</v>
      </c>
      <c r="AA98" s="702" t="s">
        <v>1205</v>
      </c>
      <c r="AB98" s="668"/>
      <c r="AC98" s="859"/>
      <c r="AD98" s="859"/>
      <c r="AE98" s="859"/>
      <c r="AF98" s="859"/>
      <c r="AG98" s="859"/>
      <c r="AH98" s="859"/>
      <c r="AI98" s="859"/>
      <c r="AJ98" s="859"/>
      <c r="AK98" s="859"/>
      <c r="AL98" s="859"/>
      <c r="AM98" s="859"/>
      <c r="AN98" s="859"/>
      <c r="AO98" s="859"/>
      <c r="AP98" s="859"/>
      <c r="AQ98" s="859"/>
      <c r="AR98" s="859"/>
      <c r="AS98" s="859"/>
      <c r="AT98" s="859"/>
      <c r="AU98" s="859"/>
      <c r="AV98" s="859"/>
      <c r="AW98" s="859"/>
      <c r="AX98" s="859"/>
      <c r="AY98" s="859"/>
      <c r="AZ98" s="859"/>
      <c r="BA98" s="859"/>
      <c r="BB98" s="859"/>
      <c r="BC98" s="859"/>
      <c r="BD98" s="859"/>
      <c r="BE98" s="859"/>
      <c r="BF98" s="859"/>
      <c r="BG98" s="859"/>
      <c r="BH98" s="859"/>
      <c r="BI98" s="859"/>
      <c r="BJ98" s="859"/>
      <c r="BK98" s="859"/>
      <c r="BL98" s="859"/>
      <c r="BM98" s="859"/>
      <c r="BN98" s="859"/>
      <c r="BO98" s="859"/>
      <c r="BP98" s="859"/>
      <c r="BQ98" s="859"/>
      <c r="BR98" s="859"/>
      <c r="BS98" s="859"/>
    </row>
    <row r="99" spans="1:71" s="860" customFormat="1" ht="12.75" customHeight="1" thickBot="1">
      <c r="A99" s="1247" t="s">
        <v>504</v>
      </c>
      <c r="B99" s="1248"/>
      <c r="C99" s="878">
        <f>SUM(C96:C98)</f>
        <v>43565</v>
      </c>
      <c r="D99" s="878">
        <f>SUM(D96:D98)</f>
        <v>47251</v>
      </c>
      <c r="E99" s="823">
        <f t="shared" si="20"/>
        <v>108.46092046367497</v>
      </c>
      <c r="F99" s="878">
        <f>SUM(F96:F98)</f>
        <v>15840</v>
      </c>
      <c r="G99" s="878">
        <f>SUM(G96:G98)</f>
        <v>31140</v>
      </c>
      <c r="H99" s="823">
        <f>(G99/F99)*100</f>
        <v>196.5909090909091</v>
      </c>
      <c r="I99" s="810">
        <f>(G99/D99)*100</f>
        <v>65.9033671245053</v>
      </c>
      <c r="J99" s="878">
        <f>SUM(J93:J98)</f>
        <v>43000</v>
      </c>
      <c r="K99" s="878">
        <f>SUM(K93:K98)</f>
        <v>44309</v>
      </c>
      <c r="L99" s="823">
        <f>(K99/J99)*100</f>
        <v>103.04418604651163</v>
      </c>
      <c r="M99" s="811">
        <f>(K99/G99)*100</f>
        <v>142.28965960179835</v>
      </c>
      <c r="N99" s="878">
        <f>SUM(N93:N98)</f>
        <v>44300</v>
      </c>
      <c r="O99" s="746">
        <f>SUM(O93:O98)</f>
        <v>51914</v>
      </c>
      <c r="P99" s="822">
        <f>(O99/N99)*100</f>
        <v>117.18735891647856</v>
      </c>
      <c r="Q99" s="805">
        <f>(O99/K99)*100</f>
        <v>117.16355593671715</v>
      </c>
      <c r="R99" s="878">
        <f>SUM(R93:R98)</f>
        <v>1000</v>
      </c>
      <c r="S99" s="746">
        <f>SUM(S93:S98)</f>
        <v>1522.7</v>
      </c>
      <c r="T99" s="822">
        <f>(S99/R99)*100</f>
        <v>152.26999999999998</v>
      </c>
      <c r="U99" s="805">
        <f>(S99/O99)*100</f>
        <v>2.933120160265054</v>
      </c>
      <c r="V99" s="878">
        <f>SUM(V93:V98)</f>
        <v>1000</v>
      </c>
      <c r="W99" s="746">
        <f>SUM(W93:W98)</f>
        <v>12596</v>
      </c>
      <c r="X99" s="822">
        <f>(W99/V99)*100</f>
        <v>1259.6</v>
      </c>
      <c r="Y99" s="805">
        <f>(W99/S99)*100</f>
        <v>827.2148157877455</v>
      </c>
      <c r="Z99" s="746">
        <f>SUM(Z93:Z98)</f>
        <v>11870</v>
      </c>
      <c r="AA99" s="710">
        <f>(Z99/V99)*100</f>
        <v>1187</v>
      </c>
      <c r="AB99" s="668"/>
      <c r="AC99" s="880"/>
      <c r="AD99" s="880"/>
      <c r="AE99" s="880"/>
      <c r="AF99" s="880"/>
      <c r="AG99" s="880"/>
      <c r="AH99" s="880"/>
      <c r="AI99" s="880"/>
      <c r="AJ99" s="880"/>
      <c r="AK99" s="880"/>
      <c r="AL99" s="880"/>
      <c r="AM99" s="880"/>
      <c r="AN99" s="880"/>
      <c r="AO99" s="880"/>
      <c r="AP99" s="880"/>
      <c r="AQ99" s="880"/>
      <c r="AR99" s="880"/>
      <c r="AS99" s="880"/>
      <c r="AT99" s="880"/>
      <c r="AU99" s="880"/>
      <c r="AV99" s="880"/>
      <c r="AW99" s="880"/>
      <c r="AX99" s="880"/>
      <c r="AY99" s="880"/>
      <c r="AZ99" s="880"/>
      <c r="BA99" s="880"/>
      <c r="BB99" s="880"/>
      <c r="BC99" s="880"/>
      <c r="BD99" s="880"/>
      <c r="BE99" s="880"/>
      <c r="BF99" s="880"/>
      <c r="BG99" s="880"/>
      <c r="BH99" s="880"/>
      <c r="BI99" s="880"/>
      <c r="BJ99" s="880"/>
      <c r="BK99" s="880"/>
      <c r="BL99" s="880"/>
      <c r="BM99" s="880"/>
      <c r="BN99" s="880"/>
      <c r="BO99" s="880"/>
      <c r="BP99" s="880"/>
      <c r="BQ99" s="880"/>
      <c r="BR99" s="880"/>
      <c r="BS99" s="880"/>
    </row>
    <row r="100" spans="1:28" s="886" customFormat="1" ht="13.5" customHeight="1" thickBot="1">
      <c r="A100" s="1255" t="s">
        <v>1332</v>
      </c>
      <c r="B100" s="1256"/>
      <c r="C100" s="851">
        <f>SUM(C81+C92+C95+C99)</f>
        <v>667828</v>
      </c>
      <c r="D100" s="851">
        <f>SUM(D81+D92+D95+D99)</f>
        <v>957519.3</v>
      </c>
      <c r="E100" s="851">
        <f t="shared" si="20"/>
        <v>143.3781302970226</v>
      </c>
      <c r="F100" s="851">
        <f>SUM(F81+F92+F99)</f>
        <v>498953</v>
      </c>
      <c r="G100" s="851">
        <f>SUM(G81+G92+G99)</f>
        <v>992583.6</v>
      </c>
      <c r="H100" s="851">
        <f>(G100/F100)*100</f>
        <v>198.93328630151535</v>
      </c>
      <c r="I100" s="851">
        <f>(G100/D100)*100</f>
        <v>103.66199407155551</v>
      </c>
      <c r="J100" s="851">
        <f>SUM(J81+J92+J99)</f>
        <v>452342</v>
      </c>
      <c r="K100" s="851">
        <f>SUM(K81+K92+K99)</f>
        <v>806021.0999999999</v>
      </c>
      <c r="L100" s="851">
        <f>(K100/J100)*100</f>
        <v>178.18842822466183</v>
      </c>
      <c r="M100" s="853">
        <f>(K100/G100)*100</f>
        <v>81.20435397078894</v>
      </c>
      <c r="N100" s="851">
        <f>SUM(N81,N92,N95,N99)</f>
        <v>501915</v>
      </c>
      <c r="O100" s="884">
        <f>SUM(O81+O92+O99)</f>
        <v>842914.7999999999</v>
      </c>
      <c r="P100" s="884">
        <f>(O100/N100)*100</f>
        <v>167.93975075460983</v>
      </c>
      <c r="Q100" s="884">
        <f>(O100/K100)*100</f>
        <v>104.57726230740114</v>
      </c>
      <c r="R100" s="851">
        <f>SUM(R81,R92,R95,R99)</f>
        <v>339440</v>
      </c>
      <c r="S100" s="884">
        <f>SUM(S81+S92+S99)</f>
        <v>626129.1999999998</v>
      </c>
      <c r="T100" s="884">
        <f>(S100/R100)*100</f>
        <v>184.45946264435534</v>
      </c>
      <c r="U100" s="884">
        <f>(S100/O100)*100</f>
        <v>74.28143390055554</v>
      </c>
      <c r="V100" s="851">
        <f>SUM(V81,V92,V95,V99)</f>
        <v>316185</v>
      </c>
      <c r="W100" s="884">
        <f>SUM(W81+W92+W99)</f>
        <v>583058.4</v>
      </c>
      <c r="X100" s="884">
        <f>(W100/V100)*100</f>
        <v>184.40419374733148</v>
      </c>
      <c r="Y100" s="884">
        <f>(W100/S100)*100</f>
        <v>93.121100245764</v>
      </c>
      <c r="Z100" s="884">
        <f>SUM(Z81+Z92+Z99)</f>
        <v>338160</v>
      </c>
      <c r="AA100" s="885">
        <f>(Z100/V100)*100</f>
        <v>106.95004506855163</v>
      </c>
      <c r="AB100" s="711"/>
    </row>
    <row r="101" spans="1:28" s="886" customFormat="1" ht="20.25" customHeight="1" thickBot="1">
      <c r="A101" s="1257" t="s">
        <v>1333</v>
      </c>
      <c r="B101" s="1258"/>
      <c r="C101" s="749">
        <f>SUM(C59+C100)</f>
        <v>1531454</v>
      </c>
      <c r="D101" s="749">
        <f>SUM(D59+D100)</f>
        <v>1919090.3</v>
      </c>
      <c r="E101" s="749">
        <f t="shared" si="20"/>
        <v>125.31165154160686</v>
      </c>
      <c r="F101" s="749">
        <f>SUM(F59+F100)</f>
        <v>1345896</v>
      </c>
      <c r="G101" s="749">
        <f>SUM(G59+G100)</f>
        <v>2214645.7</v>
      </c>
      <c r="H101" s="749">
        <f>(G101/F101)*100</f>
        <v>164.54805571901545</v>
      </c>
      <c r="I101" s="749">
        <f>(G101/D101)*100</f>
        <v>115.40080735127472</v>
      </c>
      <c r="J101" s="749">
        <f>SUM(J59+J100)</f>
        <v>1342407</v>
      </c>
      <c r="K101" s="749">
        <f>SUM(K59+K100)</f>
        <v>2210697.1</v>
      </c>
      <c r="L101" s="749">
        <f>(K101/J101)*100</f>
        <v>164.6815831562261</v>
      </c>
      <c r="M101" s="749">
        <f>(K101/G101)*100</f>
        <v>99.82170511517937</v>
      </c>
      <c r="N101" s="749">
        <f>SUM(N59+N100)</f>
        <v>1544739</v>
      </c>
      <c r="O101" s="780">
        <f>SUM(O59+O100)</f>
        <v>2378499.1</v>
      </c>
      <c r="P101" s="780">
        <f>(O101/N101)*100</f>
        <v>153.97417298326772</v>
      </c>
      <c r="Q101" s="780">
        <f>(O101/K101)*100</f>
        <v>107.59045642209419</v>
      </c>
      <c r="R101" s="749">
        <f>SUM(R59+R100)</f>
        <v>1399695</v>
      </c>
      <c r="S101" s="780">
        <f>SUM(S59+S100)</f>
        <v>2163103.1999999997</v>
      </c>
      <c r="T101" s="780">
        <f>(S101/R101)*100</f>
        <v>154.54103929784702</v>
      </c>
      <c r="U101" s="780">
        <f>(S101/O101)*100</f>
        <v>90.94404113922093</v>
      </c>
      <c r="V101" s="749">
        <f>SUM(V59+V100)</f>
        <v>1418690</v>
      </c>
      <c r="W101" s="780">
        <f>SUM(W59+W100)</f>
        <v>1758099.9</v>
      </c>
      <c r="X101" s="780">
        <f>(W101/V101)*100</f>
        <v>123.92417652905144</v>
      </c>
      <c r="Y101" s="780">
        <f>(W101/S101)*100</f>
        <v>81.27674629670929</v>
      </c>
      <c r="Z101" s="780">
        <f>SUM(Z59+Z100)</f>
        <v>1535452</v>
      </c>
      <c r="AA101" s="887">
        <f>(Z101/V101)*100</f>
        <v>108.23026876907569</v>
      </c>
      <c r="AB101" s="711"/>
    </row>
    <row r="102" spans="1:71" s="860" customFormat="1" ht="11.25" customHeight="1" thickTop="1">
      <c r="A102" s="888"/>
      <c r="B102" s="888"/>
      <c r="C102" s="889"/>
      <c r="D102" s="889"/>
      <c r="E102" s="889"/>
      <c r="F102" s="889"/>
      <c r="G102" s="889"/>
      <c r="H102" s="889"/>
      <c r="I102" s="889"/>
      <c r="J102" s="889"/>
      <c r="K102" s="889"/>
      <c r="L102" s="890"/>
      <c r="M102" s="890"/>
      <c r="N102" s="890"/>
      <c r="O102" s="890"/>
      <c r="P102" s="890"/>
      <c r="Q102" s="890"/>
      <c r="R102" s="890"/>
      <c r="S102" s="890"/>
      <c r="T102" s="890"/>
      <c r="U102" s="890"/>
      <c r="V102" s="890"/>
      <c r="W102" s="890"/>
      <c r="X102" s="890"/>
      <c r="Y102" s="890"/>
      <c r="Z102" s="891"/>
      <c r="AA102" s="668"/>
      <c r="AB102" s="668"/>
      <c r="AC102" s="859"/>
      <c r="AD102" s="859"/>
      <c r="AE102" s="859"/>
      <c r="AF102" s="859"/>
      <c r="AG102" s="859"/>
      <c r="AH102" s="859"/>
      <c r="AI102" s="859"/>
      <c r="AJ102" s="859"/>
      <c r="AK102" s="859"/>
      <c r="AL102" s="859"/>
      <c r="AM102" s="859"/>
      <c r="AN102" s="859"/>
      <c r="AO102" s="859"/>
      <c r="AP102" s="859"/>
      <c r="AQ102" s="859"/>
      <c r="AR102" s="859"/>
      <c r="AS102" s="859"/>
      <c r="AT102" s="859"/>
      <c r="AU102" s="859"/>
      <c r="AV102" s="859"/>
      <c r="AW102" s="859"/>
      <c r="AX102" s="859"/>
      <c r="AY102" s="859"/>
      <c r="AZ102" s="859"/>
      <c r="BA102" s="859"/>
      <c r="BB102" s="859"/>
      <c r="BC102" s="859"/>
      <c r="BD102" s="859"/>
      <c r="BE102" s="859"/>
      <c r="BF102" s="859"/>
      <c r="BG102" s="859"/>
      <c r="BH102" s="859"/>
      <c r="BI102" s="859"/>
      <c r="BJ102" s="859"/>
      <c r="BK102" s="859"/>
      <c r="BL102" s="859"/>
      <c r="BM102" s="859"/>
      <c r="BN102" s="859"/>
      <c r="BO102" s="859"/>
      <c r="BP102" s="859"/>
      <c r="BQ102" s="859"/>
      <c r="BR102" s="859"/>
      <c r="BS102" s="859"/>
    </row>
    <row r="103" spans="1:28" ht="12.75">
      <c r="A103" s="756" t="s">
        <v>1127</v>
      </c>
      <c r="B103" s="757" t="s">
        <v>1285</v>
      </c>
      <c r="C103" s="668"/>
      <c r="D103" s="668"/>
      <c r="E103" s="668"/>
      <c r="F103" s="668"/>
      <c r="G103" s="668"/>
      <c r="H103" s="668"/>
      <c r="I103" s="668"/>
      <c r="J103" s="668"/>
      <c r="K103" s="668"/>
      <c r="L103" s="736"/>
      <c r="M103" s="736"/>
      <c r="N103" s="736"/>
      <c r="O103" s="736"/>
      <c r="P103" s="736"/>
      <c r="Q103" s="736"/>
      <c r="R103" s="736"/>
      <c r="S103" s="736"/>
      <c r="T103" s="736"/>
      <c r="U103" s="736"/>
      <c r="V103" s="736"/>
      <c r="W103" s="736"/>
      <c r="X103" s="736"/>
      <c r="Y103" s="736"/>
      <c r="Z103" s="668"/>
      <c r="AA103" s="668"/>
      <c r="AB103" s="668"/>
    </row>
    <row r="104" spans="1:71" s="893" customFormat="1" ht="12.75">
      <c r="A104" s="892"/>
      <c r="B104" s="757"/>
      <c r="C104" s="892"/>
      <c r="D104" s="892"/>
      <c r="E104" s="892"/>
      <c r="F104" s="892"/>
      <c r="G104" s="892"/>
      <c r="H104" s="892"/>
      <c r="I104" s="892"/>
      <c r="J104" s="668"/>
      <c r="K104" s="668"/>
      <c r="L104" s="736"/>
      <c r="M104" s="736"/>
      <c r="N104" s="736"/>
      <c r="O104" s="736"/>
      <c r="P104" s="736"/>
      <c r="Q104" s="736"/>
      <c r="R104" s="736"/>
      <c r="S104" s="736"/>
      <c r="T104" s="736"/>
      <c r="U104" s="736"/>
      <c r="V104" s="736"/>
      <c r="W104" s="736"/>
      <c r="X104" s="736"/>
      <c r="Y104" s="736"/>
      <c r="Z104" s="668"/>
      <c r="AA104" s="668"/>
      <c r="AB104" s="668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</row>
    <row r="105" spans="1:71" s="893" customFormat="1" ht="12.75">
      <c r="A105" s="892"/>
      <c r="B105" s="892"/>
      <c r="C105" s="892"/>
      <c r="D105" s="892"/>
      <c r="E105" s="892"/>
      <c r="F105" s="892"/>
      <c r="G105" s="892"/>
      <c r="H105" s="892"/>
      <c r="I105" s="892"/>
      <c r="J105" s="668"/>
      <c r="K105" s="668"/>
      <c r="L105" s="736"/>
      <c r="M105" s="736"/>
      <c r="N105" s="736"/>
      <c r="O105" s="736"/>
      <c r="P105" s="736"/>
      <c r="Q105" s="736"/>
      <c r="R105" s="736"/>
      <c r="S105" s="736"/>
      <c r="T105" s="736"/>
      <c r="U105" s="736"/>
      <c r="V105" s="736"/>
      <c r="W105" s="736"/>
      <c r="X105" s="736"/>
      <c r="Y105" s="736"/>
      <c r="Z105" s="668"/>
      <c r="AA105" s="668"/>
      <c r="AB105" s="668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</row>
    <row r="106" spans="1:28" s="895" customFormat="1" ht="12.75">
      <c r="A106" s="894"/>
      <c r="B106" s="894"/>
      <c r="C106" s="894"/>
      <c r="D106" s="894"/>
      <c r="E106" s="894"/>
      <c r="F106" s="894"/>
      <c r="G106" s="894"/>
      <c r="H106" s="894"/>
      <c r="I106" s="894"/>
      <c r="J106" s="894"/>
      <c r="K106" s="894"/>
      <c r="L106" s="736"/>
      <c r="M106" s="736"/>
      <c r="N106" s="736"/>
      <c r="O106" s="736"/>
      <c r="P106" s="736"/>
      <c r="Q106" s="736"/>
      <c r="R106" s="736"/>
      <c r="S106" s="736"/>
      <c r="T106" s="736"/>
      <c r="U106" s="736"/>
      <c r="V106" s="736"/>
      <c r="W106" s="736"/>
      <c r="X106" s="736"/>
      <c r="Y106" s="736"/>
      <c r="Z106" s="894"/>
      <c r="AA106" s="668"/>
      <c r="AB106" s="668"/>
    </row>
    <row r="107" spans="1:71" s="893" customFormat="1" ht="12.75">
      <c r="A107" s="892"/>
      <c r="B107" s="892"/>
      <c r="C107" s="892"/>
      <c r="D107" s="892"/>
      <c r="E107" s="892"/>
      <c r="F107" s="892"/>
      <c r="G107" s="892"/>
      <c r="H107" s="892"/>
      <c r="I107" s="892"/>
      <c r="J107" s="668"/>
      <c r="K107" s="668"/>
      <c r="L107" s="736"/>
      <c r="M107" s="736"/>
      <c r="N107" s="736"/>
      <c r="O107" s="736"/>
      <c r="P107" s="736"/>
      <c r="Q107" s="736"/>
      <c r="R107" s="736"/>
      <c r="S107" s="736"/>
      <c r="T107" s="736"/>
      <c r="U107" s="736"/>
      <c r="V107" s="736"/>
      <c r="W107" s="736"/>
      <c r="X107" s="736"/>
      <c r="Y107" s="736"/>
      <c r="Z107" s="668"/>
      <c r="AA107" s="668"/>
      <c r="AB107" s="668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</row>
    <row r="108" spans="1:71" s="893" customFormat="1" ht="12.75">
      <c r="A108" s="892"/>
      <c r="B108" s="892"/>
      <c r="C108" s="892"/>
      <c r="D108" s="896"/>
      <c r="E108" s="892"/>
      <c r="F108" s="892"/>
      <c r="G108" s="892"/>
      <c r="H108" s="892"/>
      <c r="I108" s="892"/>
      <c r="J108" s="668"/>
      <c r="K108" s="668"/>
      <c r="L108" s="736"/>
      <c r="M108" s="736"/>
      <c r="N108" s="736"/>
      <c r="O108" s="736"/>
      <c r="P108" s="736"/>
      <c r="Q108" s="736"/>
      <c r="R108" s="736"/>
      <c r="S108" s="736"/>
      <c r="T108" s="736"/>
      <c r="U108" s="736"/>
      <c r="V108" s="736"/>
      <c r="W108" s="736"/>
      <c r="X108" s="736"/>
      <c r="Y108" s="736"/>
      <c r="Z108" s="668"/>
      <c r="AA108" s="668"/>
      <c r="AB108" s="668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</row>
    <row r="109" spans="1:71" s="893" customFormat="1" ht="12.75">
      <c r="A109" s="892"/>
      <c r="B109" s="892"/>
      <c r="C109" s="892"/>
      <c r="D109" s="892"/>
      <c r="E109" s="892"/>
      <c r="F109" s="892"/>
      <c r="G109" s="892"/>
      <c r="H109" s="892"/>
      <c r="I109" s="892"/>
      <c r="J109" s="668"/>
      <c r="K109" s="668"/>
      <c r="L109" s="736"/>
      <c r="M109" s="736"/>
      <c r="N109" s="736"/>
      <c r="O109" s="736"/>
      <c r="P109" s="736"/>
      <c r="Q109" s="736"/>
      <c r="R109" s="736"/>
      <c r="S109" s="736"/>
      <c r="T109" s="736"/>
      <c r="U109" s="736"/>
      <c r="V109" s="736"/>
      <c r="W109" s="736"/>
      <c r="X109" s="736"/>
      <c r="Y109" s="736"/>
      <c r="Z109" s="668"/>
      <c r="AA109" s="668"/>
      <c r="AB109" s="668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</row>
    <row r="110" spans="1:71" s="893" customFormat="1" ht="12.75">
      <c r="A110" s="892"/>
      <c r="B110" s="892"/>
      <c r="C110" s="892"/>
      <c r="D110" s="892"/>
      <c r="E110" s="892"/>
      <c r="F110" s="892"/>
      <c r="G110" s="892"/>
      <c r="H110" s="892"/>
      <c r="I110" s="892"/>
      <c r="J110" s="668"/>
      <c r="K110" s="668"/>
      <c r="L110" s="736"/>
      <c r="M110" s="736"/>
      <c r="N110" s="736"/>
      <c r="O110" s="736"/>
      <c r="P110" s="736"/>
      <c r="Q110" s="736"/>
      <c r="R110" s="736"/>
      <c r="S110" s="736"/>
      <c r="T110" s="736"/>
      <c r="U110" s="736"/>
      <c r="V110" s="736"/>
      <c r="W110" s="736"/>
      <c r="X110" s="736"/>
      <c r="Y110" s="736"/>
      <c r="Z110" s="668"/>
      <c r="AA110" s="668"/>
      <c r="AB110" s="668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</row>
    <row r="111" spans="1:71" s="893" customFormat="1" ht="12.75">
      <c r="A111" s="897"/>
      <c r="B111" s="898"/>
      <c r="C111" s="892"/>
      <c r="D111" s="892"/>
      <c r="E111" s="892"/>
      <c r="F111" s="892"/>
      <c r="G111" s="892"/>
      <c r="H111" s="892"/>
      <c r="I111" s="892"/>
      <c r="J111" s="668"/>
      <c r="K111" s="668"/>
      <c r="L111" s="736"/>
      <c r="M111" s="736"/>
      <c r="N111" s="736"/>
      <c r="O111" s="736"/>
      <c r="P111" s="736"/>
      <c r="Q111" s="736"/>
      <c r="R111" s="736"/>
      <c r="S111" s="736"/>
      <c r="T111" s="736"/>
      <c r="U111" s="736"/>
      <c r="V111" s="736"/>
      <c r="W111" s="736"/>
      <c r="X111" s="736"/>
      <c r="Y111" s="736"/>
      <c r="Z111" s="668"/>
      <c r="AA111" s="668"/>
      <c r="AB111" s="668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</row>
    <row r="112" spans="1:71" s="893" customFormat="1" ht="12.75">
      <c r="A112" s="897"/>
      <c r="B112" s="898"/>
      <c r="C112" s="892"/>
      <c r="D112" s="892"/>
      <c r="E112" s="892"/>
      <c r="F112" s="892"/>
      <c r="G112" s="892"/>
      <c r="H112" s="892"/>
      <c r="I112" s="892"/>
      <c r="J112" s="668"/>
      <c r="K112" s="668"/>
      <c r="L112" s="736"/>
      <c r="M112" s="736"/>
      <c r="N112" s="736"/>
      <c r="O112" s="736"/>
      <c r="P112" s="736"/>
      <c r="Q112" s="736"/>
      <c r="R112" s="736"/>
      <c r="S112" s="736"/>
      <c r="T112" s="736"/>
      <c r="U112" s="736"/>
      <c r="V112" s="736"/>
      <c r="W112" s="736"/>
      <c r="X112" s="736"/>
      <c r="Y112" s="736"/>
      <c r="Z112" s="668"/>
      <c r="AA112" s="668"/>
      <c r="AB112" s="668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</row>
    <row r="113" spans="1:71" s="893" customFormat="1" ht="12.75">
      <c r="A113" s="897"/>
      <c r="B113" s="898"/>
      <c r="C113" s="892"/>
      <c r="D113" s="892"/>
      <c r="E113" s="892"/>
      <c r="F113" s="892"/>
      <c r="G113" s="892"/>
      <c r="H113" s="892"/>
      <c r="I113" s="892"/>
      <c r="J113" s="668"/>
      <c r="K113" s="668"/>
      <c r="L113" s="736"/>
      <c r="M113" s="736"/>
      <c r="N113" s="736"/>
      <c r="O113" s="736"/>
      <c r="P113" s="736"/>
      <c r="Q113" s="736"/>
      <c r="R113" s="736"/>
      <c r="S113" s="736"/>
      <c r="T113" s="736"/>
      <c r="U113" s="736"/>
      <c r="V113" s="736"/>
      <c r="W113" s="736"/>
      <c r="X113" s="736"/>
      <c r="Y113" s="736"/>
      <c r="Z113" s="668"/>
      <c r="AA113" s="668"/>
      <c r="AB113" s="668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</row>
    <row r="114" spans="1:71" s="893" customFormat="1" ht="12.75">
      <c r="A114" s="897"/>
      <c r="B114" s="898"/>
      <c r="C114" s="892"/>
      <c r="D114" s="892"/>
      <c r="E114" s="892"/>
      <c r="F114" s="892"/>
      <c r="G114" s="892"/>
      <c r="H114" s="892"/>
      <c r="I114" s="892"/>
      <c r="J114" s="668"/>
      <c r="K114" s="668"/>
      <c r="L114" s="736"/>
      <c r="M114" s="736"/>
      <c r="N114" s="736"/>
      <c r="O114" s="736"/>
      <c r="P114" s="736"/>
      <c r="Q114" s="736"/>
      <c r="R114" s="736"/>
      <c r="S114" s="736"/>
      <c r="T114" s="736"/>
      <c r="U114" s="736"/>
      <c r="V114" s="736"/>
      <c r="W114" s="736"/>
      <c r="X114" s="736"/>
      <c r="Y114" s="736"/>
      <c r="Z114" s="668"/>
      <c r="AA114" s="668"/>
      <c r="AB114" s="668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</row>
    <row r="115" spans="1:71" s="893" customFormat="1" ht="12.75">
      <c r="A115" s="897"/>
      <c r="B115" s="898"/>
      <c r="C115" s="892"/>
      <c r="D115" s="892"/>
      <c r="E115" s="892"/>
      <c r="F115" s="892"/>
      <c r="G115" s="892"/>
      <c r="H115" s="892"/>
      <c r="I115" s="892"/>
      <c r="J115" s="668"/>
      <c r="K115" s="668"/>
      <c r="L115" s="736"/>
      <c r="M115" s="736"/>
      <c r="N115" s="736"/>
      <c r="O115" s="736"/>
      <c r="P115" s="736"/>
      <c r="Q115" s="736"/>
      <c r="R115" s="736"/>
      <c r="S115" s="736"/>
      <c r="T115" s="736"/>
      <c r="U115" s="736"/>
      <c r="V115" s="736"/>
      <c r="W115" s="736"/>
      <c r="X115" s="736"/>
      <c r="Y115" s="736"/>
      <c r="Z115" s="668"/>
      <c r="AA115" s="668"/>
      <c r="AB115" s="668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</row>
    <row r="116" spans="1:71" s="893" customFormat="1" ht="12.75">
      <c r="A116" s="897"/>
      <c r="B116" s="898"/>
      <c r="C116" s="892"/>
      <c r="D116" s="892"/>
      <c r="E116" s="892"/>
      <c r="F116" s="892"/>
      <c r="G116" s="892"/>
      <c r="H116" s="892"/>
      <c r="I116" s="892"/>
      <c r="J116" s="668"/>
      <c r="K116" s="668"/>
      <c r="L116" s="736"/>
      <c r="M116" s="736"/>
      <c r="N116" s="736"/>
      <c r="O116" s="736"/>
      <c r="P116" s="736"/>
      <c r="Q116" s="736"/>
      <c r="R116" s="736"/>
      <c r="S116" s="736"/>
      <c r="T116" s="736"/>
      <c r="U116" s="736"/>
      <c r="V116" s="736"/>
      <c r="W116" s="736"/>
      <c r="X116" s="736"/>
      <c r="Y116" s="736"/>
      <c r="Z116" s="668"/>
      <c r="AA116" s="668"/>
      <c r="AB116" s="668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</row>
    <row r="117" spans="1:71" s="893" customFormat="1" ht="12.75">
      <c r="A117" s="897"/>
      <c r="B117" s="898"/>
      <c r="C117" s="892"/>
      <c r="D117" s="892"/>
      <c r="E117" s="892"/>
      <c r="F117" s="892"/>
      <c r="G117" s="892"/>
      <c r="H117" s="892"/>
      <c r="I117" s="892"/>
      <c r="J117" s="668"/>
      <c r="K117" s="668"/>
      <c r="L117" s="736"/>
      <c r="M117" s="736"/>
      <c r="N117" s="736"/>
      <c r="O117" s="736"/>
      <c r="P117" s="736"/>
      <c r="Q117" s="736"/>
      <c r="R117" s="736"/>
      <c r="S117" s="736"/>
      <c r="T117" s="736"/>
      <c r="U117" s="736"/>
      <c r="V117" s="736"/>
      <c r="W117" s="736"/>
      <c r="X117" s="736"/>
      <c r="Y117" s="736"/>
      <c r="Z117" s="668"/>
      <c r="AA117" s="668"/>
      <c r="AB117" s="668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</row>
    <row r="118" spans="1:28" ht="12.75">
      <c r="A118" s="897"/>
      <c r="B118" s="899"/>
      <c r="C118" s="668"/>
      <c r="D118" s="668"/>
      <c r="E118" s="668"/>
      <c r="F118" s="668"/>
      <c r="G118" s="668"/>
      <c r="H118" s="668"/>
      <c r="I118" s="668"/>
      <c r="J118" s="668"/>
      <c r="K118" s="668"/>
      <c r="L118" s="736"/>
      <c r="M118" s="736"/>
      <c r="N118" s="736"/>
      <c r="O118" s="736"/>
      <c r="P118" s="736"/>
      <c r="Q118" s="736"/>
      <c r="R118" s="736"/>
      <c r="S118" s="736"/>
      <c r="T118" s="736"/>
      <c r="U118" s="736"/>
      <c r="V118" s="736"/>
      <c r="W118" s="736"/>
      <c r="X118" s="736"/>
      <c r="Y118" s="736"/>
      <c r="Z118" s="668"/>
      <c r="AA118" s="668"/>
      <c r="AB118" s="668"/>
    </row>
    <row r="119" spans="1:28" ht="12.75">
      <c r="A119" s="897"/>
      <c r="B119" s="899"/>
      <c r="C119" s="668"/>
      <c r="D119" s="668"/>
      <c r="E119" s="668"/>
      <c r="F119" s="668"/>
      <c r="G119" s="668"/>
      <c r="H119" s="668"/>
      <c r="I119" s="668"/>
      <c r="J119" s="668"/>
      <c r="K119" s="668"/>
      <c r="L119" s="736"/>
      <c r="M119" s="736"/>
      <c r="N119" s="736"/>
      <c r="O119" s="736"/>
      <c r="P119" s="736"/>
      <c r="Q119" s="736"/>
      <c r="R119" s="736"/>
      <c r="S119" s="736"/>
      <c r="T119" s="736"/>
      <c r="U119" s="736"/>
      <c r="V119" s="736"/>
      <c r="W119" s="736"/>
      <c r="X119" s="736"/>
      <c r="Y119" s="736"/>
      <c r="Z119" s="668"/>
      <c r="AA119" s="668"/>
      <c r="AB119" s="668"/>
    </row>
    <row r="120" spans="1:28" ht="12.75">
      <c r="A120" s="897"/>
      <c r="B120" s="899"/>
      <c r="C120" s="668"/>
      <c r="D120" s="668"/>
      <c r="E120" s="668"/>
      <c r="F120" s="668"/>
      <c r="G120" s="668"/>
      <c r="H120" s="668"/>
      <c r="I120" s="668"/>
      <c r="J120" s="668"/>
      <c r="K120" s="668"/>
      <c r="L120" s="736"/>
      <c r="M120" s="736"/>
      <c r="N120" s="736"/>
      <c r="O120" s="736"/>
      <c r="P120" s="736"/>
      <c r="Q120" s="736"/>
      <c r="R120" s="736"/>
      <c r="S120" s="736"/>
      <c r="T120" s="736"/>
      <c r="U120" s="736"/>
      <c r="V120" s="736"/>
      <c r="W120" s="736"/>
      <c r="X120" s="736"/>
      <c r="Y120" s="736"/>
      <c r="Z120" s="668"/>
      <c r="AA120" s="668"/>
      <c r="AB120" s="668"/>
    </row>
    <row r="121" spans="1:28" ht="12.75">
      <c r="A121" s="897"/>
      <c r="B121" s="899"/>
      <c r="C121" s="668"/>
      <c r="D121" s="668"/>
      <c r="E121" s="668"/>
      <c r="F121" s="668"/>
      <c r="G121" s="668"/>
      <c r="H121" s="668"/>
      <c r="I121" s="668"/>
      <c r="J121" s="668"/>
      <c r="K121" s="668"/>
      <c r="L121" s="736"/>
      <c r="M121" s="736"/>
      <c r="N121" s="736"/>
      <c r="O121" s="736"/>
      <c r="P121" s="736"/>
      <c r="Q121" s="736"/>
      <c r="R121" s="736"/>
      <c r="S121" s="736"/>
      <c r="T121" s="736"/>
      <c r="U121" s="736"/>
      <c r="V121" s="736"/>
      <c r="W121" s="736"/>
      <c r="X121" s="736"/>
      <c r="Y121" s="736"/>
      <c r="Z121" s="668"/>
      <c r="AA121" s="668"/>
      <c r="AB121" s="668"/>
    </row>
    <row r="122" spans="1:28" ht="12.75">
      <c r="A122" s="897"/>
      <c r="B122" s="899"/>
      <c r="C122" s="668"/>
      <c r="D122" s="668"/>
      <c r="E122" s="668"/>
      <c r="F122" s="668"/>
      <c r="G122" s="668"/>
      <c r="H122" s="668"/>
      <c r="I122" s="668"/>
      <c r="J122" s="668"/>
      <c r="K122" s="668"/>
      <c r="L122" s="736"/>
      <c r="M122" s="736"/>
      <c r="N122" s="736"/>
      <c r="O122" s="736"/>
      <c r="P122" s="736"/>
      <c r="Q122" s="736"/>
      <c r="R122" s="736"/>
      <c r="S122" s="736"/>
      <c r="T122" s="736"/>
      <c r="U122" s="736"/>
      <c r="V122" s="736"/>
      <c r="W122" s="736"/>
      <c r="X122" s="736"/>
      <c r="Y122" s="736"/>
      <c r="Z122" s="668"/>
      <c r="AA122" s="668"/>
      <c r="AB122" s="668"/>
    </row>
    <row r="123" spans="1:28" ht="12.75">
      <c r="A123" s="897"/>
      <c r="B123" s="899"/>
      <c r="C123" s="668"/>
      <c r="D123" s="668"/>
      <c r="E123" s="668"/>
      <c r="F123" s="668"/>
      <c r="G123" s="668"/>
      <c r="H123" s="668"/>
      <c r="I123" s="668"/>
      <c r="J123" s="668"/>
      <c r="K123" s="668"/>
      <c r="L123" s="736"/>
      <c r="M123" s="736"/>
      <c r="N123" s="736"/>
      <c r="O123" s="736"/>
      <c r="P123" s="736"/>
      <c r="Q123" s="736"/>
      <c r="R123" s="736"/>
      <c r="S123" s="736"/>
      <c r="T123" s="736"/>
      <c r="U123" s="736"/>
      <c r="V123" s="736"/>
      <c r="W123" s="736"/>
      <c r="X123" s="736"/>
      <c r="Y123" s="736"/>
      <c r="Z123" s="668"/>
      <c r="AA123" s="668"/>
      <c r="AB123" s="668"/>
    </row>
    <row r="124" spans="1:28" ht="12.75">
      <c r="A124" s="897"/>
      <c r="B124" s="899"/>
      <c r="C124" s="668"/>
      <c r="D124" s="668"/>
      <c r="E124" s="668"/>
      <c r="F124" s="668"/>
      <c r="G124" s="668"/>
      <c r="H124" s="668"/>
      <c r="I124" s="668"/>
      <c r="J124" s="668"/>
      <c r="K124" s="668"/>
      <c r="L124" s="736"/>
      <c r="M124" s="736"/>
      <c r="N124" s="736"/>
      <c r="O124" s="736"/>
      <c r="P124" s="736"/>
      <c r="Q124" s="736"/>
      <c r="R124" s="736"/>
      <c r="S124" s="736"/>
      <c r="T124" s="736"/>
      <c r="U124" s="736"/>
      <c r="V124" s="736"/>
      <c r="W124" s="736"/>
      <c r="X124" s="736"/>
      <c r="Y124" s="736"/>
      <c r="Z124" s="668"/>
      <c r="AA124" s="668"/>
      <c r="AB124" s="668"/>
    </row>
    <row r="125" spans="1:28" ht="12.75">
      <c r="A125" s="897"/>
      <c r="B125" s="899"/>
      <c r="C125" s="668"/>
      <c r="D125" s="668"/>
      <c r="E125" s="668"/>
      <c r="F125" s="668"/>
      <c r="G125" s="668"/>
      <c r="H125" s="668"/>
      <c r="I125" s="668"/>
      <c r="J125" s="668"/>
      <c r="K125" s="668"/>
      <c r="L125" s="736"/>
      <c r="M125" s="736"/>
      <c r="N125" s="736"/>
      <c r="O125" s="736"/>
      <c r="P125" s="736"/>
      <c r="Q125" s="736"/>
      <c r="R125" s="736"/>
      <c r="S125" s="736"/>
      <c r="T125" s="736"/>
      <c r="U125" s="736"/>
      <c r="V125" s="736"/>
      <c r="W125" s="736"/>
      <c r="X125" s="736"/>
      <c r="Y125" s="736"/>
      <c r="Z125" s="668"/>
      <c r="AA125" s="668"/>
      <c r="AB125" s="668"/>
    </row>
    <row r="126" spans="1:28" ht="12.75">
      <c r="A126" s="897"/>
      <c r="B126" s="899"/>
      <c r="C126" s="668"/>
      <c r="D126" s="668"/>
      <c r="E126" s="668"/>
      <c r="F126" s="668"/>
      <c r="G126" s="668"/>
      <c r="H126" s="668"/>
      <c r="I126" s="668"/>
      <c r="J126" s="668"/>
      <c r="K126" s="668"/>
      <c r="L126" s="736"/>
      <c r="M126" s="736"/>
      <c r="N126" s="736"/>
      <c r="O126" s="736"/>
      <c r="P126" s="736"/>
      <c r="Q126" s="736"/>
      <c r="R126" s="736"/>
      <c r="S126" s="736"/>
      <c r="T126" s="736"/>
      <c r="U126" s="736"/>
      <c r="V126" s="736"/>
      <c r="W126" s="736"/>
      <c r="X126" s="736"/>
      <c r="Y126" s="736"/>
      <c r="Z126" s="668"/>
      <c r="AA126" s="668"/>
      <c r="AB126" s="668"/>
    </row>
    <row r="127" spans="1:28" ht="12.75">
      <c r="A127" s="897"/>
      <c r="B127" s="899"/>
      <c r="C127" s="668"/>
      <c r="D127" s="668"/>
      <c r="E127" s="668"/>
      <c r="F127" s="668"/>
      <c r="G127" s="668"/>
      <c r="H127" s="668"/>
      <c r="I127" s="668"/>
      <c r="J127" s="668"/>
      <c r="K127" s="668"/>
      <c r="L127" s="736"/>
      <c r="M127" s="736"/>
      <c r="N127" s="736"/>
      <c r="O127" s="736"/>
      <c r="P127" s="736"/>
      <c r="Q127" s="736"/>
      <c r="R127" s="736"/>
      <c r="S127" s="736"/>
      <c r="T127" s="736"/>
      <c r="U127" s="736"/>
      <c r="V127" s="736"/>
      <c r="W127" s="736"/>
      <c r="X127" s="736"/>
      <c r="Y127" s="736"/>
      <c r="Z127" s="668"/>
      <c r="AA127" s="668"/>
      <c r="AB127" s="668"/>
    </row>
    <row r="128" spans="1:28" ht="12.75">
      <c r="A128" s="897"/>
      <c r="B128" s="899"/>
      <c r="C128" s="668"/>
      <c r="D128" s="668"/>
      <c r="E128" s="668"/>
      <c r="F128" s="668"/>
      <c r="G128" s="668"/>
      <c r="H128" s="668"/>
      <c r="I128" s="668"/>
      <c r="J128" s="668"/>
      <c r="K128" s="668"/>
      <c r="L128" s="736"/>
      <c r="M128" s="668"/>
      <c r="N128" s="668"/>
      <c r="O128" s="668"/>
      <c r="P128" s="668"/>
      <c r="Q128" s="668"/>
      <c r="R128" s="668"/>
      <c r="S128" s="668"/>
      <c r="T128" s="668"/>
      <c r="U128" s="668"/>
      <c r="V128" s="668"/>
      <c r="W128" s="668"/>
      <c r="X128" s="668"/>
      <c r="Y128" s="668"/>
      <c r="Z128" s="668"/>
      <c r="AA128" s="668"/>
      <c r="AB128" s="668"/>
    </row>
    <row r="129" spans="1:28" ht="12.75">
      <c r="A129" s="897"/>
      <c r="B129" s="899"/>
      <c r="C129" s="668"/>
      <c r="D129" s="668"/>
      <c r="E129" s="668"/>
      <c r="F129" s="668"/>
      <c r="G129" s="668"/>
      <c r="H129" s="668"/>
      <c r="I129" s="668"/>
      <c r="J129" s="668"/>
      <c r="K129" s="668"/>
      <c r="L129" s="736"/>
      <c r="M129" s="668"/>
      <c r="N129" s="668"/>
      <c r="O129" s="668"/>
      <c r="P129" s="668"/>
      <c r="Q129" s="668"/>
      <c r="R129" s="668"/>
      <c r="S129" s="668"/>
      <c r="T129" s="668"/>
      <c r="U129" s="668"/>
      <c r="V129" s="668"/>
      <c r="W129" s="668"/>
      <c r="X129" s="668"/>
      <c r="Y129" s="668"/>
      <c r="Z129" s="668"/>
      <c r="AA129" s="668"/>
      <c r="AB129" s="668"/>
    </row>
    <row r="130" spans="1:28" ht="12.75">
      <c r="A130" s="897"/>
      <c r="B130" s="899"/>
      <c r="C130" s="668"/>
      <c r="D130" s="668"/>
      <c r="E130" s="668"/>
      <c r="F130" s="668"/>
      <c r="G130" s="668"/>
      <c r="H130" s="668"/>
      <c r="I130" s="668"/>
      <c r="J130" s="668"/>
      <c r="K130" s="668"/>
      <c r="L130" s="736"/>
      <c r="M130" s="668"/>
      <c r="N130" s="668"/>
      <c r="O130" s="668"/>
      <c r="P130" s="668"/>
      <c r="Q130" s="668"/>
      <c r="R130" s="668"/>
      <c r="S130" s="668"/>
      <c r="T130" s="668"/>
      <c r="U130" s="668"/>
      <c r="V130" s="668"/>
      <c r="W130" s="668"/>
      <c r="X130" s="668"/>
      <c r="Y130" s="668"/>
      <c r="Z130" s="668"/>
      <c r="AA130" s="668"/>
      <c r="AB130" s="668"/>
    </row>
    <row r="131" spans="1:71" s="100" customFormat="1" ht="12.75">
      <c r="A131" s="900"/>
      <c r="B131" s="900"/>
      <c r="C131" s="668"/>
      <c r="D131" s="668"/>
      <c r="E131" s="668"/>
      <c r="F131" s="668"/>
      <c r="G131" s="668"/>
      <c r="H131" s="668"/>
      <c r="I131" s="668"/>
      <c r="J131" s="668"/>
      <c r="K131" s="668"/>
      <c r="L131" s="736"/>
      <c r="M131" s="668"/>
      <c r="N131" s="668"/>
      <c r="O131" s="668"/>
      <c r="P131" s="668"/>
      <c r="Q131" s="668"/>
      <c r="R131" s="668"/>
      <c r="S131" s="668"/>
      <c r="T131" s="668"/>
      <c r="U131" s="668"/>
      <c r="V131" s="668"/>
      <c r="W131" s="668"/>
      <c r="X131" s="668"/>
      <c r="Y131" s="668"/>
      <c r="Z131" s="668"/>
      <c r="AA131" s="668"/>
      <c r="AB131" s="668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</row>
    <row r="132" spans="1:71" s="901" customFormat="1" ht="12.75">
      <c r="A132" s="900"/>
      <c r="B132" s="900"/>
      <c r="C132" s="668"/>
      <c r="D132" s="668"/>
      <c r="E132" s="668"/>
      <c r="F132" s="668"/>
      <c r="G132" s="668"/>
      <c r="H132" s="668"/>
      <c r="I132" s="668"/>
      <c r="J132" s="668"/>
      <c r="K132" s="668"/>
      <c r="L132" s="736"/>
      <c r="M132" s="668"/>
      <c r="N132" s="668"/>
      <c r="O132" s="668"/>
      <c r="P132" s="668"/>
      <c r="Q132" s="668"/>
      <c r="R132" s="668"/>
      <c r="S132" s="668"/>
      <c r="T132" s="668"/>
      <c r="U132" s="668"/>
      <c r="V132" s="668"/>
      <c r="W132" s="668"/>
      <c r="X132" s="668"/>
      <c r="Y132" s="668"/>
      <c r="Z132" s="668"/>
      <c r="AA132" s="668"/>
      <c r="AB132" s="668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</row>
    <row r="133" spans="1:28" ht="12.75">
      <c r="A133" s="668"/>
      <c r="B133" s="668"/>
      <c r="C133" s="668"/>
      <c r="D133" s="668"/>
      <c r="E133" s="668"/>
      <c r="F133" s="668"/>
      <c r="G133" s="668"/>
      <c r="H133" s="668"/>
      <c r="I133" s="668"/>
      <c r="J133" s="668"/>
      <c r="K133" s="668"/>
      <c r="L133" s="736"/>
      <c r="M133" s="668"/>
      <c r="N133" s="668"/>
      <c r="O133" s="668"/>
      <c r="P133" s="668"/>
      <c r="Q133" s="668"/>
      <c r="R133" s="668"/>
      <c r="S133" s="668"/>
      <c r="T133" s="668"/>
      <c r="U133" s="668"/>
      <c r="V133" s="668"/>
      <c r="W133" s="668"/>
      <c r="X133" s="668"/>
      <c r="Y133" s="668"/>
      <c r="Z133" s="668"/>
      <c r="AA133" s="668"/>
      <c r="AB133" s="668"/>
    </row>
    <row r="134" spans="1:28" ht="12.75">
      <c r="A134" s="668"/>
      <c r="B134" s="668"/>
      <c r="C134" s="668"/>
      <c r="D134" s="668"/>
      <c r="E134" s="668"/>
      <c r="F134" s="668"/>
      <c r="G134" s="668"/>
      <c r="H134" s="668"/>
      <c r="I134" s="668"/>
      <c r="J134" s="668"/>
      <c r="K134" s="668"/>
      <c r="L134" s="736"/>
      <c r="M134" s="668"/>
      <c r="N134" s="668"/>
      <c r="O134" s="668"/>
      <c r="P134" s="668"/>
      <c r="Q134" s="668"/>
      <c r="R134" s="668"/>
      <c r="S134" s="668"/>
      <c r="T134" s="668"/>
      <c r="U134" s="668"/>
      <c r="V134" s="668"/>
      <c r="W134" s="668"/>
      <c r="X134" s="668"/>
      <c r="Y134" s="668"/>
      <c r="Z134" s="668"/>
      <c r="AA134" s="668"/>
      <c r="AB134" s="668"/>
    </row>
    <row r="135" spans="1:28" ht="12.75">
      <c r="A135" s="668"/>
      <c r="B135" s="668"/>
      <c r="C135" s="668"/>
      <c r="D135" s="668"/>
      <c r="E135" s="668"/>
      <c r="F135" s="668"/>
      <c r="G135" s="668"/>
      <c r="H135" s="668"/>
      <c r="I135" s="668"/>
      <c r="J135" s="668"/>
      <c r="K135" s="668"/>
      <c r="L135" s="736"/>
      <c r="M135" s="668"/>
      <c r="N135" s="668"/>
      <c r="O135" s="668"/>
      <c r="P135" s="668"/>
      <c r="Q135" s="668"/>
      <c r="R135" s="668"/>
      <c r="S135" s="668"/>
      <c r="T135" s="668"/>
      <c r="U135" s="668"/>
      <c r="V135" s="668"/>
      <c r="W135" s="668"/>
      <c r="X135" s="668"/>
      <c r="Y135" s="668"/>
      <c r="Z135" s="668"/>
      <c r="AA135" s="668"/>
      <c r="AB135" s="668"/>
    </row>
    <row r="136" spans="1:28" ht="12.75">
      <c r="A136" s="668"/>
      <c r="B136" s="668"/>
      <c r="C136" s="668"/>
      <c r="D136" s="668"/>
      <c r="E136" s="668"/>
      <c r="F136" s="668"/>
      <c r="G136" s="668"/>
      <c r="H136" s="668"/>
      <c r="I136" s="668"/>
      <c r="J136" s="668"/>
      <c r="K136" s="668"/>
      <c r="L136" s="736"/>
      <c r="M136" s="668"/>
      <c r="N136" s="668"/>
      <c r="O136" s="668"/>
      <c r="P136" s="668"/>
      <c r="Q136" s="668"/>
      <c r="R136" s="668"/>
      <c r="S136" s="668"/>
      <c r="T136" s="668"/>
      <c r="U136" s="668"/>
      <c r="V136" s="668"/>
      <c r="W136" s="668"/>
      <c r="X136" s="668"/>
      <c r="Y136" s="668"/>
      <c r="Z136" s="668"/>
      <c r="AA136" s="668"/>
      <c r="AB136" s="668"/>
    </row>
    <row r="137" spans="1:28" ht="12.75">
      <c r="A137" s="668"/>
      <c r="B137" s="668"/>
      <c r="C137" s="668"/>
      <c r="D137" s="668"/>
      <c r="E137" s="668"/>
      <c r="F137" s="668"/>
      <c r="G137" s="668"/>
      <c r="H137" s="668"/>
      <c r="I137" s="668"/>
      <c r="J137" s="668"/>
      <c r="K137" s="668"/>
      <c r="L137" s="736"/>
      <c r="M137" s="668"/>
      <c r="N137" s="668"/>
      <c r="O137" s="668"/>
      <c r="P137" s="668"/>
      <c r="Q137" s="668"/>
      <c r="R137" s="668"/>
      <c r="S137" s="668"/>
      <c r="T137" s="668"/>
      <c r="U137" s="668"/>
      <c r="V137" s="668"/>
      <c r="W137" s="668"/>
      <c r="X137" s="668"/>
      <c r="Y137" s="668"/>
      <c r="Z137" s="668"/>
      <c r="AA137" s="668"/>
      <c r="AB137" s="668"/>
    </row>
    <row r="138" spans="1:28" ht="12.75">
      <c r="A138" s="668"/>
      <c r="B138" s="668"/>
      <c r="C138" s="668"/>
      <c r="D138" s="668"/>
      <c r="E138" s="668"/>
      <c r="F138" s="668"/>
      <c r="G138" s="668"/>
      <c r="H138" s="668"/>
      <c r="I138" s="668"/>
      <c r="J138" s="668"/>
      <c r="K138" s="668"/>
      <c r="L138" s="736"/>
      <c r="M138" s="668"/>
      <c r="N138" s="668"/>
      <c r="O138" s="668"/>
      <c r="P138" s="668"/>
      <c r="Q138" s="668"/>
      <c r="R138" s="668"/>
      <c r="S138" s="668"/>
      <c r="T138" s="668"/>
      <c r="U138" s="668"/>
      <c r="V138" s="668"/>
      <c r="W138" s="668"/>
      <c r="X138" s="668"/>
      <c r="Y138" s="668"/>
      <c r="Z138" s="668"/>
      <c r="AA138" s="668"/>
      <c r="AB138" s="668"/>
    </row>
    <row r="139" spans="1:28" ht="12.75">
      <c r="A139" s="668"/>
      <c r="B139" s="668"/>
      <c r="C139" s="668"/>
      <c r="D139" s="668"/>
      <c r="E139" s="668"/>
      <c r="F139" s="668"/>
      <c r="G139" s="668"/>
      <c r="H139" s="668"/>
      <c r="I139" s="668"/>
      <c r="J139" s="668"/>
      <c r="K139" s="668"/>
      <c r="L139" s="736"/>
      <c r="M139" s="668"/>
      <c r="N139" s="668"/>
      <c r="O139" s="668"/>
      <c r="P139" s="668"/>
      <c r="Q139" s="668"/>
      <c r="R139" s="668"/>
      <c r="S139" s="668"/>
      <c r="T139" s="668"/>
      <c r="U139" s="668"/>
      <c r="V139" s="668"/>
      <c r="W139" s="668"/>
      <c r="X139" s="668"/>
      <c r="Y139" s="668"/>
      <c r="Z139" s="668"/>
      <c r="AA139" s="668"/>
      <c r="AB139" s="668"/>
    </row>
    <row r="140" spans="1:28" ht="12.75">
      <c r="A140" s="668"/>
      <c r="B140" s="668"/>
      <c r="C140" s="668"/>
      <c r="D140" s="668"/>
      <c r="E140" s="668"/>
      <c r="F140" s="668"/>
      <c r="G140" s="668"/>
      <c r="H140" s="668"/>
      <c r="I140" s="668"/>
      <c r="J140" s="668"/>
      <c r="K140" s="668"/>
      <c r="L140" s="736"/>
      <c r="M140" s="668"/>
      <c r="N140" s="668"/>
      <c r="O140" s="668"/>
      <c r="P140" s="668"/>
      <c r="Q140" s="668"/>
      <c r="R140" s="668"/>
      <c r="S140" s="668"/>
      <c r="T140" s="668"/>
      <c r="U140" s="668"/>
      <c r="V140" s="668"/>
      <c r="W140" s="668"/>
      <c r="X140" s="668"/>
      <c r="Y140" s="668"/>
      <c r="Z140" s="668"/>
      <c r="AA140" s="668"/>
      <c r="AB140" s="668"/>
    </row>
    <row r="141" spans="1:28" ht="12.75">
      <c r="A141" s="668"/>
      <c r="B141" s="668"/>
      <c r="C141" s="668"/>
      <c r="D141" s="668"/>
      <c r="E141" s="668"/>
      <c r="F141" s="668"/>
      <c r="G141" s="668"/>
      <c r="H141" s="668"/>
      <c r="I141" s="668"/>
      <c r="J141" s="668"/>
      <c r="K141" s="668"/>
      <c r="L141" s="736"/>
      <c r="M141" s="668"/>
      <c r="N141" s="668"/>
      <c r="O141" s="668"/>
      <c r="P141" s="668"/>
      <c r="Q141" s="668"/>
      <c r="R141" s="668"/>
      <c r="S141" s="668"/>
      <c r="T141" s="668"/>
      <c r="U141" s="668"/>
      <c r="V141" s="668"/>
      <c r="W141" s="668"/>
      <c r="X141" s="668"/>
      <c r="Y141" s="668"/>
      <c r="Z141" s="668"/>
      <c r="AA141" s="668"/>
      <c r="AB141" s="668"/>
    </row>
    <row r="142" spans="1:28" ht="12.75">
      <c r="A142" s="668"/>
      <c r="B142" s="668"/>
      <c r="C142" s="668"/>
      <c r="D142" s="668"/>
      <c r="E142" s="668"/>
      <c r="F142" s="668"/>
      <c r="G142" s="668"/>
      <c r="H142" s="668"/>
      <c r="I142" s="668"/>
      <c r="J142" s="668"/>
      <c r="K142" s="668"/>
      <c r="L142" s="736"/>
      <c r="M142" s="668"/>
      <c r="N142" s="668"/>
      <c r="O142" s="668"/>
      <c r="P142" s="668"/>
      <c r="Q142" s="668"/>
      <c r="R142" s="668"/>
      <c r="S142" s="668"/>
      <c r="T142" s="668"/>
      <c r="U142" s="668"/>
      <c r="V142" s="668"/>
      <c r="W142" s="668"/>
      <c r="X142" s="668"/>
      <c r="Y142" s="668"/>
      <c r="Z142" s="668"/>
      <c r="AA142" s="668"/>
      <c r="AB142" s="668"/>
    </row>
    <row r="143" spans="1:28" ht="12.75">
      <c r="A143" s="668"/>
      <c r="B143" s="668"/>
      <c r="C143" s="668"/>
      <c r="D143" s="668"/>
      <c r="E143" s="668"/>
      <c r="F143" s="668"/>
      <c r="G143" s="668"/>
      <c r="H143" s="668"/>
      <c r="I143" s="668"/>
      <c r="J143" s="668"/>
      <c r="K143" s="668"/>
      <c r="L143" s="736"/>
      <c r="M143" s="668"/>
      <c r="N143" s="668"/>
      <c r="O143" s="668"/>
      <c r="P143" s="668"/>
      <c r="Q143" s="668"/>
      <c r="R143" s="668"/>
      <c r="S143" s="668"/>
      <c r="T143" s="668"/>
      <c r="U143" s="668"/>
      <c r="V143" s="668"/>
      <c r="W143" s="668"/>
      <c r="X143" s="668"/>
      <c r="Y143" s="668"/>
      <c r="Z143" s="668"/>
      <c r="AA143" s="668"/>
      <c r="AB143" s="668"/>
    </row>
    <row r="144" spans="1:28" ht="12.75">
      <c r="A144" s="668"/>
      <c r="B144" s="668"/>
      <c r="C144" s="668"/>
      <c r="D144" s="668"/>
      <c r="E144" s="668"/>
      <c r="F144" s="668"/>
      <c r="G144" s="668"/>
      <c r="H144" s="668"/>
      <c r="I144" s="668"/>
      <c r="J144" s="668"/>
      <c r="K144" s="668"/>
      <c r="L144" s="736"/>
      <c r="M144" s="668"/>
      <c r="N144" s="668"/>
      <c r="O144" s="668"/>
      <c r="P144" s="668"/>
      <c r="Q144" s="668"/>
      <c r="R144" s="668"/>
      <c r="S144" s="668"/>
      <c r="T144" s="668"/>
      <c r="U144" s="668"/>
      <c r="V144" s="668"/>
      <c r="W144" s="668"/>
      <c r="X144" s="668"/>
      <c r="Y144" s="668"/>
      <c r="Z144" s="668"/>
      <c r="AA144" s="668"/>
      <c r="AB144" s="668"/>
    </row>
    <row r="145" spans="1:28" ht="12.75">
      <c r="A145" s="668"/>
      <c r="B145" s="668"/>
      <c r="C145" s="668"/>
      <c r="D145" s="668"/>
      <c r="E145" s="668"/>
      <c r="F145" s="668"/>
      <c r="G145" s="668"/>
      <c r="H145" s="668"/>
      <c r="I145" s="668"/>
      <c r="J145" s="668"/>
      <c r="K145" s="668"/>
      <c r="L145" s="736"/>
      <c r="M145" s="668"/>
      <c r="N145" s="668"/>
      <c r="O145" s="668"/>
      <c r="P145" s="668"/>
      <c r="Q145" s="668"/>
      <c r="R145" s="668"/>
      <c r="S145" s="668"/>
      <c r="T145" s="668"/>
      <c r="U145" s="668"/>
      <c r="V145" s="668"/>
      <c r="W145" s="668"/>
      <c r="X145" s="668"/>
      <c r="Y145" s="668"/>
      <c r="Z145" s="668"/>
      <c r="AA145" s="668"/>
      <c r="AB145" s="668"/>
    </row>
    <row r="146" spans="1:28" ht="12.75">
      <c r="A146" s="668"/>
      <c r="B146" s="668"/>
      <c r="C146" s="668"/>
      <c r="D146" s="668"/>
      <c r="E146" s="668"/>
      <c r="F146" s="668"/>
      <c r="G146" s="668"/>
      <c r="H146" s="668"/>
      <c r="I146" s="668"/>
      <c r="J146" s="668"/>
      <c r="K146" s="668"/>
      <c r="L146" s="736"/>
      <c r="M146" s="668"/>
      <c r="N146" s="668"/>
      <c r="O146" s="668"/>
      <c r="P146" s="668"/>
      <c r="Q146" s="668"/>
      <c r="R146" s="668"/>
      <c r="S146" s="668"/>
      <c r="T146" s="668"/>
      <c r="U146" s="668"/>
      <c r="V146" s="668"/>
      <c r="W146" s="668"/>
      <c r="X146" s="668"/>
      <c r="Y146" s="668"/>
      <c r="Z146" s="668"/>
      <c r="AA146" s="668"/>
      <c r="AB146" s="668"/>
    </row>
    <row r="147" spans="1:28" ht="12.75">
      <c r="A147" s="668"/>
      <c r="B147" s="668"/>
      <c r="C147" s="668"/>
      <c r="D147" s="668"/>
      <c r="E147" s="668"/>
      <c r="F147" s="668"/>
      <c r="G147" s="668"/>
      <c r="H147" s="668"/>
      <c r="I147" s="668"/>
      <c r="J147" s="668"/>
      <c r="K147" s="668"/>
      <c r="L147" s="736"/>
      <c r="M147" s="668"/>
      <c r="N147" s="668"/>
      <c r="O147" s="668"/>
      <c r="P147" s="668"/>
      <c r="Q147" s="668"/>
      <c r="R147" s="668"/>
      <c r="S147" s="668"/>
      <c r="T147" s="668"/>
      <c r="U147" s="668"/>
      <c r="V147" s="668"/>
      <c r="W147" s="668"/>
      <c r="X147" s="668"/>
      <c r="Y147" s="668"/>
      <c r="Z147" s="668"/>
      <c r="AA147" s="668"/>
      <c r="AB147" s="668"/>
    </row>
    <row r="148" spans="1:28" ht="12.75">
      <c r="A148" s="668"/>
      <c r="B148" s="668"/>
      <c r="C148" s="668"/>
      <c r="D148" s="668"/>
      <c r="E148" s="668"/>
      <c r="F148" s="668"/>
      <c r="G148" s="668"/>
      <c r="H148" s="668"/>
      <c r="I148" s="668"/>
      <c r="J148" s="668"/>
      <c r="K148" s="668"/>
      <c r="L148" s="736"/>
      <c r="M148" s="668"/>
      <c r="N148" s="668"/>
      <c r="O148" s="668"/>
      <c r="P148" s="668"/>
      <c r="Q148" s="668"/>
      <c r="R148" s="668"/>
      <c r="S148" s="668"/>
      <c r="T148" s="668"/>
      <c r="U148" s="668"/>
      <c r="V148" s="668"/>
      <c r="W148" s="668"/>
      <c r="X148" s="668"/>
      <c r="Y148" s="668"/>
      <c r="Z148" s="668"/>
      <c r="AA148" s="668"/>
      <c r="AB148" s="668"/>
    </row>
    <row r="149" spans="1:28" ht="12.75">
      <c r="A149" s="668"/>
      <c r="B149" s="668"/>
      <c r="C149" s="668"/>
      <c r="D149" s="668"/>
      <c r="E149" s="668"/>
      <c r="F149" s="668"/>
      <c r="G149" s="668"/>
      <c r="H149" s="668"/>
      <c r="I149" s="668"/>
      <c r="J149" s="668"/>
      <c r="K149" s="668"/>
      <c r="L149" s="736"/>
      <c r="M149" s="668"/>
      <c r="N149" s="668"/>
      <c r="O149" s="668"/>
      <c r="P149" s="668"/>
      <c r="Q149" s="668"/>
      <c r="R149" s="668"/>
      <c r="S149" s="668"/>
      <c r="T149" s="668"/>
      <c r="U149" s="668"/>
      <c r="V149" s="668"/>
      <c r="W149" s="668"/>
      <c r="X149" s="668"/>
      <c r="Y149" s="668"/>
      <c r="Z149" s="668"/>
      <c r="AA149" s="668"/>
      <c r="AB149" s="668"/>
    </row>
    <row r="150" spans="1:28" ht="12.75">
      <c r="A150" s="668"/>
      <c r="B150" s="668"/>
      <c r="C150" s="668"/>
      <c r="D150" s="668"/>
      <c r="E150" s="668"/>
      <c r="F150" s="668"/>
      <c r="G150" s="668"/>
      <c r="H150" s="668"/>
      <c r="I150" s="668"/>
      <c r="J150" s="668"/>
      <c r="K150" s="668"/>
      <c r="L150" s="736"/>
      <c r="M150" s="668"/>
      <c r="N150" s="668"/>
      <c r="O150" s="668"/>
      <c r="P150" s="668"/>
      <c r="Q150" s="668"/>
      <c r="R150" s="668"/>
      <c r="S150" s="668"/>
      <c r="T150" s="668"/>
      <c r="U150" s="668"/>
      <c r="V150" s="668"/>
      <c r="W150" s="668"/>
      <c r="X150" s="668"/>
      <c r="Y150" s="668"/>
      <c r="Z150" s="668"/>
      <c r="AA150" s="668"/>
      <c r="AB150" s="668"/>
    </row>
    <row r="151" spans="1:28" ht="12.75">
      <c r="A151" s="668"/>
      <c r="B151" s="668"/>
      <c r="C151" s="668"/>
      <c r="D151" s="668"/>
      <c r="E151" s="668"/>
      <c r="F151" s="668"/>
      <c r="G151" s="668"/>
      <c r="H151" s="668"/>
      <c r="I151" s="668"/>
      <c r="J151" s="668"/>
      <c r="K151" s="668"/>
      <c r="L151" s="736"/>
      <c r="M151" s="668"/>
      <c r="N151" s="668"/>
      <c r="O151" s="668"/>
      <c r="P151" s="668"/>
      <c r="Q151" s="668"/>
      <c r="R151" s="668"/>
      <c r="S151" s="668"/>
      <c r="T151" s="668"/>
      <c r="U151" s="668"/>
      <c r="V151" s="668"/>
      <c r="W151" s="668"/>
      <c r="X151" s="668"/>
      <c r="Y151" s="668"/>
      <c r="Z151" s="668"/>
      <c r="AA151" s="668"/>
      <c r="AB151" s="668"/>
    </row>
    <row r="152" spans="1:28" ht="12.75">
      <c r="A152" s="668"/>
      <c r="B152" s="668"/>
      <c r="C152" s="668"/>
      <c r="D152" s="668"/>
      <c r="E152" s="668"/>
      <c r="F152" s="668"/>
      <c r="G152" s="668"/>
      <c r="H152" s="668"/>
      <c r="I152" s="668"/>
      <c r="J152" s="668"/>
      <c r="K152" s="668"/>
      <c r="L152" s="736"/>
      <c r="M152" s="668"/>
      <c r="N152" s="668"/>
      <c r="O152" s="668"/>
      <c r="P152" s="668"/>
      <c r="Q152" s="668"/>
      <c r="R152" s="668"/>
      <c r="S152" s="668"/>
      <c r="T152" s="668"/>
      <c r="U152" s="668"/>
      <c r="V152" s="668"/>
      <c r="W152" s="668"/>
      <c r="X152" s="668"/>
      <c r="Y152" s="668"/>
      <c r="Z152" s="668"/>
      <c r="AA152" s="668"/>
      <c r="AB152" s="668"/>
    </row>
    <row r="153" spans="1:28" ht="12.75">
      <c r="A153" s="668"/>
      <c r="B153" s="668"/>
      <c r="C153" s="668"/>
      <c r="D153" s="668"/>
      <c r="E153" s="668"/>
      <c r="F153" s="668"/>
      <c r="G153" s="668"/>
      <c r="H153" s="668"/>
      <c r="I153" s="668"/>
      <c r="J153" s="668"/>
      <c r="K153" s="668"/>
      <c r="L153" s="736"/>
      <c r="M153" s="668"/>
      <c r="N153" s="668"/>
      <c r="O153" s="668"/>
      <c r="P153" s="668"/>
      <c r="Q153" s="668"/>
      <c r="R153" s="668"/>
      <c r="S153" s="668"/>
      <c r="T153" s="668"/>
      <c r="U153" s="668"/>
      <c r="V153" s="668"/>
      <c r="W153" s="668"/>
      <c r="X153" s="668"/>
      <c r="Y153" s="668"/>
      <c r="Z153" s="668"/>
      <c r="AA153" s="668"/>
      <c r="AB153" s="668"/>
    </row>
    <row r="154" spans="1:28" ht="12.75">
      <c r="A154" s="668"/>
      <c r="B154" s="668"/>
      <c r="C154" s="668"/>
      <c r="D154" s="668"/>
      <c r="E154" s="668"/>
      <c r="F154" s="668"/>
      <c r="G154" s="668"/>
      <c r="H154" s="668"/>
      <c r="I154" s="668"/>
      <c r="J154" s="668"/>
      <c r="K154" s="668"/>
      <c r="L154" s="736"/>
      <c r="M154" s="668"/>
      <c r="N154" s="668"/>
      <c r="O154" s="668"/>
      <c r="P154" s="668"/>
      <c r="Q154" s="668"/>
      <c r="R154" s="668"/>
      <c r="S154" s="668"/>
      <c r="T154" s="668"/>
      <c r="U154" s="668"/>
      <c r="V154" s="668"/>
      <c r="W154" s="668"/>
      <c r="X154" s="668"/>
      <c r="Y154" s="668"/>
      <c r="Z154" s="668"/>
      <c r="AA154" s="668"/>
      <c r="AB154" s="668"/>
    </row>
    <row r="155" spans="1:28" ht="12.75">
      <c r="A155" s="668"/>
      <c r="B155" s="668"/>
      <c r="C155" s="668"/>
      <c r="D155" s="668"/>
      <c r="E155" s="668"/>
      <c r="F155" s="668"/>
      <c r="G155" s="668"/>
      <c r="H155" s="668"/>
      <c r="I155" s="668"/>
      <c r="J155" s="668"/>
      <c r="K155" s="668"/>
      <c r="L155" s="736"/>
      <c r="M155" s="668"/>
      <c r="N155" s="668"/>
      <c r="O155" s="668"/>
      <c r="P155" s="668"/>
      <c r="Q155" s="668"/>
      <c r="R155" s="668"/>
      <c r="S155" s="668"/>
      <c r="T155" s="668"/>
      <c r="U155" s="668"/>
      <c r="V155" s="668"/>
      <c r="W155" s="668"/>
      <c r="X155" s="668"/>
      <c r="Y155" s="668"/>
      <c r="Z155" s="668"/>
      <c r="AA155" s="668"/>
      <c r="AB155" s="668"/>
    </row>
    <row r="156" spans="1:28" ht="12.75">
      <c r="A156" s="668"/>
      <c r="B156" s="668"/>
      <c r="C156" s="668"/>
      <c r="D156" s="668"/>
      <c r="E156" s="668"/>
      <c r="F156" s="668"/>
      <c r="G156" s="668"/>
      <c r="H156" s="668"/>
      <c r="I156" s="668"/>
      <c r="J156" s="668"/>
      <c r="K156" s="668"/>
      <c r="L156" s="736"/>
      <c r="M156" s="668"/>
      <c r="N156" s="668"/>
      <c r="O156" s="668"/>
      <c r="P156" s="668"/>
      <c r="Q156" s="668"/>
      <c r="R156" s="668"/>
      <c r="S156" s="668"/>
      <c r="T156" s="668"/>
      <c r="U156" s="668"/>
      <c r="V156" s="668"/>
      <c r="W156" s="668"/>
      <c r="X156" s="668"/>
      <c r="Y156" s="668"/>
      <c r="Z156" s="668"/>
      <c r="AA156" s="668"/>
      <c r="AB156" s="668"/>
    </row>
    <row r="157" spans="1:28" ht="12.75">
      <c r="A157" s="668"/>
      <c r="B157" s="668"/>
      <c r="C157" s="668"/>
      <c r="D157" s="668"/>
      <c r="E157" s="668"/>
      <c r="F157" s="668"/>
      <c r="G157" s="668"/>
      <c r="H157" s="668"/>
      <c r="I157" s="668"/>
      <c r="J157" s="668"/>
      <c r="K157" s="668"/>
      <c r="L157" s="736"/>
      <c r="M157" s="668"/>
      <c r="N157" s="668"/>
      <c r="O157" s="668"/>
      <c r="P157" s="668"/>
      <c r="Q157" s="668"/>
      <c r="R157" s="668"/>
      <c r="S157" s="668"/>
      <c r="T157" s="668"/>
      <c r="U157" s="668"/>
      <c r="V157" s="668"/>
      <c r="W157" s="668"/>
      <c r="X157" s="668"/>
      <c r="Y157" s="668"/>
      <c r="Z157" s="668"/>
      <c r="AA157" s="668"/>
      <c r="AB157" s="668"/>
    </row>
    <row r="158" spans="1:28" ht="12.75">
      <c r="A158" s="668"/>
      <c r="B158" s="668"/>
      <c r="C158" s="668"/>
      <c r="D158" s="668"/>
      <c r="E158" s="668"/>
      <c r="F158" s="668"/>
      <c r="G158" s="668"/>
      <c r="H158" s="668"/>
      <c r="I158" s="668"/>
      <c r="J158" s="668"/>
      <c r="K158" s="668"/>
      <c r="L158" s="736"/>
      <c r="M158" s="668"/>
      <c r="N158" s="668"/>
      <c r="O158" s="668"/>
      <c r="P158" s="668"/>
      <c r="Q158" s="668"/>
      <c r="R158" s="668"/>
      <c r="S158" s="668"/>
      <c r="T158" s="668"/>
      <c r="U158" s="668"/>
      <c r="V158" s="668"/>
      <c r="W158" s="668"/>
      <c r="X158" s="668"/>
      <c r="Y158" s="668"/>
      <c r="Z158" s="668"/>
      <c r="AA158" s="668"/>
      <c r="AB158" s="668"/>
    </row>
    <row r="159" spans="1:28" ht="12.75">
      <c r="A159" s="668"/>
      <c r="B159" s="668"/>
      <c r="C159" s="668"/>
      <c r="D159" s="668"/>
      <c r="E159" s="668"/>
      <c r="F159" s="668"/>
      <c r="G159" s="668"/>
      <c r="H159" s="668"/>
      <c r="I159" s="668"/>
      <c r="J159" s="668"/>
      <c r="K159" s="668"/>
      <c r="L159" s="736"/>
      <c r="M159" s="668"/>
      <c r="N159" s="668"/>
      <c r="O159" s="668"/>
      <c r="P159" s="668"/>
      <c r="Q159" s="668"/>
      <c r="R159" s="668"/>
      <c r="S159" s="668"/>
      <c r="T159" s="668"/>
      <c r="U159" s="668"/>
      <c r="V159" s="668"/>
      <c r="W159" s="668"/>
      <c r="X159" s="668"/>
      <c r="Y159" s="668"/>
      <c r="Z159" s="668"/>
      <c r="AA159" s="668"/>
      <c r="AB159" s="668"/>
    </row>
    <row r="160" spans="1:28" ht="12.75">
      <c r="A160" s="668"/>
      <c r="B160" s="668"/>
      <c r="C160" s="668"/>
      <c r="D160" s="668"/>
      <c r="E160" s="668"/>
      <c r="F160" s="668"/>
      <c r="G160" s="668"/>
      <c r="H160" s="668"/>
      <c r="I160" s="668"/>
      <c r="J160" s="668"/>
      <c r="K160" s="668"/>
      <c r="L160" s="736"/>
      <c r="M160" s="668"/>
      <c r="N160" s="668"/>
      <c r="O160" s="668"/>
      <c r="P160" s="668"/>
      <c r="Q160" s="668"/>
      <c r="R160" s="668"/>
      <c r="S160" s="668"/>
      <c r="T160" s="668"/>
      <c r="U160" s="668"/>
      <c r="V160" s="668"/>
      <c r="W160" s="668"/>
      <c r="X160" s="668"/>
      <c r="Y160" s="668"/>
      <c r="Z160" s="668"/>
      <c r="AA160" s="668"/>
      <c r="AB160" s="668"/>
    </row>
    <row r="161" spans="1:28" ht="12.75">
      <c r="A161" s="668"/>
      <c r="B161" s="668"/>
      <c r="C161" s="668"/>
      <c r="D161" s="668"/>
      <c r="E161" s="668"/>
      <c r="F161" s="668"/>
      <c r="G161" s="668"/>
      <c r="H161" s="668"/>
      <c r="I161" s="668"/>
      <c r="J161" s="668"/>
      <c r="K161" s="668"/>
      <c r="L161" s="736"/>
      <c r="M161" s="668"/>
      <c r="N161" s="668"/>
      <c r="O161" s="668"/>
      <c r="P161" s="668"/>
      <c r="Q161" s="668"/>
      <c r="R161" s="668"/>
      <c r="S161" s="668"/>
      <c r="T161" s="668"/>
      <c r="U161" s="668"/>
      <c r="V161" s="668"/>
      <c r="W161" s="668"/>
      <c r="X161" s="668"/>
      <c r="Y161" s="668"/>
      <c r="Z161" s="668"/>
      <c r="AA161" s="668"/>
      <c r="AB161" s="668"/>
    </row>
    <row r="162" spans="1:28" ht="12.75">
      <c r="A162" s="668"/>
      <c r="B162" s="668"/>
      <c r="C162" s="668"/>
      <c r="D162" s="668"/>
      <c r="E162" s="668"/>
      <c r="F162" s="668"/>
      <c r="G162" s="668"/>
      <c r="H162" s="668"/>
      <c r="I162" s="668"/>
      <c r="J162" s="668"/>
      <c r="K162" s="668"/>
      <c r="L162" s="736"/>
      <c r="M162" s="668"/>
      <c r="N162" s="668"/>
      <c r="O162" s="668"/>
      <c r="P162" s="668"/>
      <c r="Q162" s="668"/>
      <c r="R162" s="668"/>
      <c r="S162" s="668"/>
      <c r="T162" s="668"/>
      <c r="U162" s="668"/>
      <c r="V162" s="668"/>
      <c r="W162" s="668"/>
      <c r="X162" s="668"/>
      <c r="Y162" s="668"/>
      <c r="Z162" s="668"/>
      <c r="AA162" s="668"/>
      <c r="AB162" s="668"/>
    </row>
    <row r="163" spans="1:28" ht="12.75">
      <c r="A163" s="668"/>
      <c r="B163" s="668"/>
      <c r="C163" s="668"/>
      <c r="D163" s="668"/>
      <c r="E163" s="668"/>
      <c r="F163" s="668"/>
      <c r="G163" s="668"/>
      <c r="H163" s="668"/>
      <c r="I163" s="668"/>
      <c r="J163" s="668"/>
      <c r="K163" s="668"/>
      <c r="L163" s="736"/>
      <c r="M163" s="668"/>
      <c r="N163" s="668"/>
      <c r="O163" s="668"/>
      <c r="P163" s="668"/>
      <c r="Q163" s="668"/>
      <c r="R163" s="668"/>
      <c r="S163" s="668"/>
      <c r="T163" s="668"/>
      <c r="U163" s="668"/>
      <c r="V163" s="668"/>
      <c r="W163" s="668"/>
      <c r="X163" s="668"/>
      <c r="Y163" s="668"/>
      <c r="Z163" s="668"/>
      <c r="AA163" s="668"/>
      <c r="AB163" s="668"/>
    </row>
    <row r="164" spans="1:28" ht="12.75">
      <c r="A164" s="668"/>
      <c r="B164" s="668"/>
      <c r="C164" s="668"/>
      <c r="D164" s="668"/>
      <c r="E164" s="668"/>
      <c r="F164" s="668"/>
      <c r="G164" s="668"/>
      <c r="H164" s="668"/>
      <c r="I164" s="668"/>
      <c r="J164" s="668"/>
      <c r="K164" s="668"/>
      <c r="L164" s="736"/>
      <c r="M164" s="668"/>
      <c r="N164" s="668"/>
      <c r="O164" s="668"/>
      <c r="P164" s="668"/>
      <c r="Q164" s="668"/>
      <c r="R164" s="668"/>
      <c r="S164" s="668"/>
      <c r="T164" s="668"/>
      <c r="U164" s="668"/>
      <c r="V164" s="668"/>
      <c r="W164" s="668"/>
      <c r="X164" s="668"/>
      <c r="Y164" s="668"/>
      <c r="Z164" s="668"/>
      <c r="AA164" s="668"/>
      <c r="AB164" s="668"/>
    </row>
    <row r="165" spans="1:28" ht="12.75">
      <c r="A165" s="668"/>
      <c r="B165" s="668"/>
      <c r="C165" s="668"/>
      <c r="D165" s="668"/>
      <c r="E165" s="668"/>
      <c r="F165" s="668"/>
      <c r="G165" s="668"/>
      <c r="H165" s="668"/>
      <c r="I165" s="668"/>
      <c r="J165" s="668"/>
      <c r="K165" s="668"/>
      <c r="L165" s="736"/>
      <c r="M165" s="668"/>
      <c r="N165" s="668"/>
      <c r="O165" s="668"/>
      <c r="P165" s="668"/>
      <c r="Q165" s="668"/>
      <c r="R165" s="668"/>
      <c r="S165" s="668"/>
      <c r="T165" s="668"/>
      <c r="U165" s="668"/>
      <c r="V165" s="668"/>
      <c r="W165" s="668"/>
      <c r="X165" s="668"/>
      <c r="Y165" s="668"/>
      <c r="Z165" s="668"/>
      <c r="AA165" s="668"/>
      <c r="AB165" s="668"/>
    </row>
    <row r="166" spans="1:28" ht="12.75">
      <c r="A166" s="668"/>
      <c r="B166" s="668"/>
      <c r="C166" s="668"/>
      <c r="D166" s="668"/>
      <c r="E166" s="668"/>
      <c r="F166" s="668"/>
      <c r="G166" s="668"/>
      <c r="H166" s="668"/>
      <c r="I166" s="668"/>
      <c r="J166" s="668"/>
      <c r="K166" s="668"/>
      <c r="L166" s="736"/>
      <c r="M166" s="668"/>
      <c r="N166" s="668"/>
      <c r="O166" s="668"/>
      <c r="P166" s="668"/>
      <c r="Q166" s="668"/>
      <c r="R166" s="668"/>
      <c r="S166" s="668"/>
      <c r="T166" s="668"/>
      <c r="U166" s="668"/>
      <c r="V166" s="668"/>
      <c r="W166" s="668"/>
      <c r="X166" s="668"/>
      <c r="Y166" s="668"/>
      <c r="Z166" s="668"/>
      <c r="AA166" s="668"/>
      <c r="AB166" s="668"/>
    </row>
    <row r="167" spans="1:28" ht="12.75">
      <c r="A167" s="668"/>
      <c r="B167" s="668"/>
      <c r="C167" s="668"/>
      <c r="D167" s="668"/>
      <c r="E167" s="668"/>
      <c r="F167" s="668"/>
      <c r="G167" s="668"/>
      <c r="H167" s="668"/>
      <c r="I167" s="668"/>
      <c r="J167" s="668"/>
      <c r="K167" s="668"/>
      <c r="L167" s="736"/>
      <c r="M167" s="668"/>
      <c r="N167" s="668"/>
      <c r="O167" s="668"/>
      <c r="P167" s="668"/>
      <c r="Q167" s="668"/>
      <c r="R167" s="668"/>
      <c r="S167" s="668"/>
      <c r="T167" s="668"/>
      <c r="U167" s="668"/>
      <c r="V167" s="668"/>
      <c r="W167" s="668"/>
      <c r="X167" s="668"/>
      <c r="Y167" s="668"/>
      <c r="Z167" s="668"/>
      <c r="AA167" s="668"/>
      <c r="AB167" s="668"/>
    </row>
    <row r="168" spans="1:28" ht="12.75">
      <c r="A168" s="668"/>
      <c r="B168" s="668"/>
      <c r="C168" s="668"/>
      <c r="D168" s="668"/>
      <c r="E168" s="668"/>
      <c r="F168" s="668"/>
      <c r="G168" s="668"/>
      <c r="H168" s="668"/>
      <c r="I168" s="668"/>
      <c r="J168" s="668"/>
      <c r="K168" s="668"/>
      <c r="L168" s="736"/>
      <c r="M168" s="668"/>
      <c r="N168" s="668"/>
      <c r="O168" s="668"/>
      <c r="P168" s="668"/>
      <c r="Q168" s="668"/>
      <c r="R168" s="668"/>
      <c r="S168" s="668"/>
      <c r="T168" s="668"/>
      <c r="U168" s="668"/>
      <c r="V168" s="668"/>
      <c r="W168" s="668"/>
      <c r="X168" s="668"/>
      <c r="Y168" s="668"/>
      <c r="Z168" s="668"/>
      <c r="AA168" s="668"/>
      <c r="AB168" s="668"/>
    </row>
    <row r="169" spans="1:28" ht="12.75">
      <c r="A169" s="668"/>
      <c r="B169" s="668"/>
      <c r="C169" s="668"/>
      <c r="D169" s="668"/>
      <c r="E169" s="668"/>
      <c r="F169" s="668"/>
      <c r="G169" s="668"/>
      <c r="H169" s="668"/>
      <c r="I169" s="668"/>
      <c r="J169" s="668"/>
      <c r="K169" s="668"/>
      <c r="L169" s="736"/>
      <c r="M169" s="668"/>
      <c r="N169" s="668"/>
      <c r="O169" s="668"/>
      <c r="P169" s="668"/>
      <c r="Q169" s="668"/>
      <c r="R169" s="668"/>
      <c r="S169" s="668"/>
      <c r="T169" s="668"/>
      <c r="U169" s="668"/>
      <c r="V169" s="668"/>
      <c r="W169" s="668"/>
      <c r="X169" s="668"/>
      <c r="Y169" s="668"/>
      <c r="Z169" s="668"/>
      <c r="AA169" s="668"/>
      <c r="AB169" s="668"/>
    </row>
    <row r="170" spans="1:28" ht="12.75">
      <c r="A170" s="668"/>
      <c r="B170" s="668"/>
      <c r="C170" s="668"/>
      <c r="D170" s="668"/>
      <c r="E170" s="668"/>
      <c r="F170" s="668"/>
      <c r="G170" s="668"/>
      <c r="H170" s="668"/>
      <c r="I170" s="668"/>
      <c r="J170" s="668"/>
      <c r="K170" s="668"/>
      <c r="L170" s="736"/>
      <c r="M170" s="668"/>
      <c r="N170" s="668"/>
      <c r="O170" s="668"/>
      <c r="P170" s="668"/>
      <c r="Q170" s="668"/>
      <c r="R170" s="668"/>
      <c r="S170" s="668"/>
      <c r="T170" s="668"/>
      <c r="U170" s="668"/>
      <c r="V170" s="668"/>
      <c r="W170" s="668"/>
      <c r="X170" s="668"/>
      <c r="Y170" s="668"/>
      <c r="Z170" s="668"/>
      <c r="AA170" s="668"/>
      <c r="AB170" s="668"/>
    </row>
    <row r="171" spans="1:28" ht="12.75">
      <c r="A171" s="668"/>
      <c r="B171" s="668"/>
      <c r="C171" s="668"/>
      <c r="D171" s="668"/>
      <c r="E171" s="668"/>
      <c r="F171" s="668"/>
      <c r="G171" s="668"/>
      <c r="H171" s="668"/>
      <c r="I171" s="668"/>
      <c r="J171" s="668"/>
      <c r="K171" s="668"/>
      <c r="L171" s="736"/>
      <c r="M171" s="668"/>
      <c r="N171" s="668"/>
      <c r="O171" s="668"/>
      <c r="P171" s="668"/>
      <c r="Q171" s="668"/>
      <c r="R171" s="668"/>
      <c r="S171" s="668"/>
      <c r="T171" s="668"/>
      <c r="U171" s="668"/>
      <c r="V171" s="668"/>
      <c r="W171" s="668"/>
      <c r="X171" s="668"/>
      <c r="Y171" s="668"/>
      <c r="Z171" s="668"/>
      <c r="AA171" s="668"/>
      <c r="AB171" s="668"/>
    </row>
    <row r="172" spans="1:28" ht="12.75">
      <c r="A172" s="668"/>
      <c r="B172" s="668"/>
      <c r="C172" s="668"/>
      <c r="D172" s="668"/>
      <c r="E172" s="668"/>
      <c r="F172" s="668"/>
      <c r="G172" s="668"/>
      <c r="H172" s="668"/>
      <c r="I172" s="668"/>
      <c r="J172" s="668"/>
      <c r="K172" s="668"/>
      <c r="L172" s="736"/>
      <c r="M172" s="668"/>
      <c r="N172" s="668"/>
      <c r="O172" s="668"/>
      <c r="P172" s="668"/>
      <c r="Q172" s="668"/>
      <c r="R172" s="668"/>
      <c r="S172" s="668"/>
      <c r="T172" s="668"/>
      <c r="U172" s="668"/>
      <c r="V172" s="668"/>
      <c r="W172" s="668"/>
      <c r="X172" s="668"/>
      <c r="Y172" s="668"/>
      <c r="Z172" s="668"/>
      <c r="AA172" s="668"/>
      <c r="AB172" s="668"/>
    </row>
    <row r="173" spans="1:28" ht="12.75">
      <c r="A173" s="668"/>
      <c r="B173" s="668"/>
      <c r="C173" s="668"/>
      <c r="D173" s="668"/>
      <c r="E173" s="668"/>
      <c r="F173" s="668"/>
      <c r="G173" s="668"/>
      <c r="H173" s="668"/>
      <c r="I173" s="668"/>
      <c r="J173" s="668"/>
      <c r="K173" s="668"/>
      <c r="L173" s="668"/>
      <c r="M173" s="668"/>
      <c r="N173" s="668"/>
      <c r="O173" s="668"/>
      <c r="P173" s="668"/>
      <c r="Q173" s="668"/>
      <c r="R173" s="668"/>
      <c r="S173" s="668"/>
      <c r="T173" s="668"/>
      <c r="U173" s="668"/>
      <c r="V173" s="668"/>
      <c r="W173" s="668"/>
      <c r="X173" s="668"/>
      <c r="Y173" s="668"/>
      <c r="Z173" s="668"/>
      <c r="AA173" s="668"/>
      <c r="AB173" s="668"/>
    </row>
    <row r="174" spans="1:28" ht="12.75">
      <c r="A174" s="668"/>
      <c r="B174" s="668"/>
      <c r="C174" s="668"/>
      <c r="D174" s="668"/>
      <c r="E174" s="668"/>
      <c r="F174" s="668"/>
      <c r="G174" s="668"/>
      <c r="H174" s="668"/>
      <c r="I174" s="668"/>
      <c r="J174" s="668"/>
      <c r="K174" s="668"/>
      <c r="L174" s="668"/>
      <c r="M174" s="668"/>
      <c r="N174" s="668"/>
      <c r="O174" s="668"/>
      <c r="P174" s="668"/>
      <c r="Q174" s="668"/>
      <c r="R174" s="668"/>
      <c r="S174" s="668"/>
      <c r="T174" s="668"/>
      <c r="U174" s="668"/>
      <c r="V174" s="668"/>
      <c r="W174" s="668"/>
      <c r="X174" s="668"/>
      <c r="Y174" s="668"/>
      <c r="Z174" s="668"/>
      <c r="AA174" s="668"/>
      <c r="AB174" s="668"/>
    </row>
    <row r="175" spans="1:28" ht="12.75">
      <c r="A175" s="668"/>
      <c r="B175" s="668"/>
      <c r="C175" s="668"/>
      <c r="D175" s="668"/>
      <c r="E175" s="668"/>
      <c r="F175" s="668"/>
      <c r="G175" s="668"/>
      <c r="H175" s="668"/>
      <c r="I175" s="668"/>
      <c r="J175" s="668"/>
      <c r="K175" s="668"/>
      <c r="L175" s="668"/>
      <c r="M175" s="668"/>
      <c r="N175" s="668"/>
      <c r="O175" s="668"/>
      <c r="P175" s="668"/>
      <c r="Q175" s="668"/>
      <c r="R175" s="668"/>
      <c r="S175" s="668"/>
      <c r="T175" s="668"/>
      <c r="U175" s="668"/>
      <c r="V175" s="668"/>
      <c r="W175" s="668"/>
      <c r="X175" s="668"/>
      <c r="Y175" s="668"/>
      <c r="Z175" s="668"/>
      <c r="AA175" s="668"/>
      <c r="AB175" s="668"/>
    </row>
    <row r="176" spans="1:28" ht="12.75">
      <c r="A176" s="668"/>
      <c r="B176" s="668"/>
      <c r="C176" s="668"/>
      <c r="D176" s="668"/>
      <c r="E176" s="668"/>
      <c r="F176" s="668"/>
      <c r="G176" s="668"/>
      <c r="H176" s="668"/>
      <c r="I176" s="668"/>
      <c r="J176" s="668"/>
      <c r="K176" s="668"/>
      <c r="L176" s="668"/>
      <c r="M176" s="668"/>
      <c r="N176" s="668"/>
      <c r="O176" s="668"/>
      <c r="P176" s="668"/>
      <c r="Q176" s="668"/>
      <c r="R176" s="668"/>
      <c r="S176" s="668"/>
      <c r="T176" s="668"/>
      <c r="U176" s="668"/>
      <c r="V176" s="668"/>
      <c r="W176" s="668"/>
      <c r="X176" s="668"/>
      <c r="Y176" s="668"/>
      <c r="Z176" s="668"/>
      <c r="AA176" s="668"/>
      <c r="AB176" s="668"/>
    </row>
    <row r="177" spans="1:28" ht="12.75">
      <c r="A177" s="668"/>
      <c r="B177" s="668"/>
      <c r="C177" s="668"/>
      <c r="D177" s="668"/>
      <c r="E177" s="668"/>
      <c r="F177" s="668"/>
      <c r="G177" s="668"/>
      <c r="H177" s="668"/>
      <c r="I177" s="668"/>
      <c r="J177" s="668"/>
      <c r="K177" s="668"/>
      <c r="L177" s="668"/>
      <c r="M177" s="668"/>
      <c r="N177" s="668"/>
      <c r="O177" s="668"/>
      <c r="P177" s="668"/>
      <c r="Q177" s="668"/>
      <c r="R177" s="668"/>
      <c r="S177" s="668"/>
      <c r="T177" s="668"/>
      <c r="U177" s="668"/>
      <c r="V177" s="668"/>
      <c r="W177" s="668"/>
      <c r="X177" s="668"/>
      <c r="Y177" s="668"/>
      <c r="Z177" s="668"/>
      <c r="AA177" s="668"/>
      <c r="AB177" s="668"/>
    </row>
    <row r="178" spans="1:28" ht="12.75">
      <c r="A178" s="668"/>
      <c r="B178" s="668"/>
      <c r="C178" s="668"/>
      <c r="D178" s="668"/>
      <c r="E178" s="668"/>
      <c r="F178" s="668"/>
      <c r="G178" s="668"/>
      <c r="H178" s="668"/>
      <c r="I178" s="668"/>
      <c r="J178" s="668"/>
      <c r="K178" s="668"/>
      <c r="L178" s="668"/>
      <c r="M178" s="668"/>
      <c r="N178" s="668"/>
      <c r="O178" s="668"/>
      <c r="P178" s="668"/>
      <c r="Q178" s="668"/>
      <c r="R178" s="668"/>
      <c r="S178" s="668"/>
      <c r="T178" s="668"/>
      <c r="U178" s="668"/>
      <c r="V178" s="668"/>
      <c r="W178" s="668"/>
      <c r="X178" s="668"/>
      <c r="Y178" s="668"/>
      <c r="Z178" s="668"/>
      <c r="AA178" s="668"/>
      <c r="AB178" s="668"/>
    </row>
    <row r="179" spans="1:28" ht="12.75">
      <c r="A179" s="668"/>
      <c r="B179" s="668"/>
      <c r="C179" s="668"/>
      <c r="D179" s="668"/>
      <c r="E179" s="668"/>
      <c r="F179" s="668"/>
      <c r="G179" s="668"/>
      <c r="H179" s="668"/>
      <c r="I179" s="668"/>
      <c r="J179" s="668"/>
      <c r="K179" s="668"/>
      <c r="L179" s="668"/>
      <c r="M179" s="668"/>
      <c r="N179" s="668"/>
      <c r="O179" s="668"/>
      <c r="P179" s="668"/>
      <c r="Q179" s="668"/>
      <c r="R179" s="668"/>
      <c r="S179" s="668"/>
      <c r="T179" s="668"/>
      <c r="U179" s="668"/>
      <c r="V179" s="668"/>
      <c r="W179" s="668"/>
      <c r="X179" s="668"/>
      <c r="Y179" s="668"/>
      <c r="Z179" s="668"/>
      <c r="AA179" s="668"/>
      <c r="AB179" s="668"/>
    </row>
    <row r="180" spans="1:28" ht="12.75">
      <c r="A180" s="668"/>
      <c r="B180" s="668"/>
      <c r="C180" s="668"/>
      <c r="D180" s="668"/>
      <c r="E180" s="668"/>
      <c r="F180" s="668"/>
      <c r="G180" s="668"/>
      <c r="H180" s="668"/>
      <c r="I180" s="668"/>
      <c r="J180" s="668"/>
      <c r="K180" s="668"/>
      <c r="L180" s="668"/>
      <c r="M180" s="668"/>
      <c r="N180" s="668"/>
      <c r="O180" s="668"/>
      <c r="P180" s="668"/>
      <c r="Q180" s="668"/>
      <c r="R180" s="668"/>
      <c r="S180" s="668"/>
      <c r="T180" s="668"/>
      <c r="U180" s="668"/>
      <c r="V180" s="668"/>
      <c r="W180" s="668"/>
      <c r="X180" s="668"/>
      <c r="Y180" s="668"/>
      <c r="Z180" s="668"/>
      <c r="AA180" s="668"/>
      <c r="AB180" s="668"/>
    </row>
    <row r="181" spans="1:28" ht="12.75">
      <c r="A181" s="668"/>
      <c r="B181" s="668"/>
      <c r="C181" s="668"/>
      <c r="D181" s="668"/>
      <c r="E181" s="668"/>
      <c r="F181" s="668"/>
      <c r="G181" s="668"/>
      <c r="H181" s="668"/>
      <c r="I181" s="668"/>
      <c r="J181" s="668"/>
      <c r="K181" s="668"/>
      <c r="L181" s="668"/>
      <c r="M181" s="668"/>
      <c r="N181" s="668"/>
      <c r="O181" s="668"/>
      <c r="P181" s="668"/>
      <c r="Q181" s="668"/>
      <c r="R181" s="668"/>
      <c r="S181" s="668"/>
      <c r="T181" s="668"/>
      <c r="U181" s="668"/>
      <c r="V181" s="668"/>
      <c r="W181" s="668"/>
      <c r="X181" s="668"/>
      <c r="Y181" s="668"/>
      <c r="Z181" s="668"/>
      <c r="AA181" s="668"/>
      <c r="AB181" s="668"/>
    </row>
    <row r="182" spans="1:28" ht="12.75">
      <c r="A182" s="668"/>
      <c r="B182" s="668"/>
      <c r="C182" s="668"/>
      <c r="D182" s="668"/>
      <c r="E182" s="668"/>
      <c r="F182" s="668"/>
      <c r="G182" s="668"/>
      <c r="H182" s="668"/>
      <c r="I182" s="668"/>
      <c r="J182" s="668"/>
      <c r="K182" s="668"/>
      <c r="L182" s="668"/>
      <c r="M182" s="668"/>
      <c r="N182" s="668"/>
      <c r="O182" s="668"/>
      <c r="P182" s="668"/>
      <c r="Q182" s="668"/>
      <c r="R182" s="668"/>
      <c r="S182" s="668"/>
      <c r="T182" s="668"/>
      <c r="U182" s="668"/>
      <c r="V182" s="668"/>
      <c r="W182" s="668"/>
      <c r="X182" s="668"/>
      <c r="Y182" s="668"/>
      <c r="Z182" s="668"/>
      <c r="AA182" s="668"/>
      <c r="AB182" s="668"/>
    </row>
    <row r="183" spans="1:28" ht="12.75">
      <c r="A183" s="668"/>
      <c r="B183" s="668"/>
      <c r="C183" s="668"/>
      <c r="D183" s="668"/>
      <c r="E183" s="668"/>
      <c r="F183" s="668"/>
      <c r="G183" s="668"/>
      <c r="H183" s="668"/>
      <c r="I183" s="668"/>
      <c r="J183" s="668"/>
      <c r="K183" s="668"/>
      <c r="L183" s="668"/>
      <c r="M183" s="668"/>
      <c r="N183" s="668"/>
      <c r="O183" s="668"/>
      <c r="P183" s="668"/>
      <c r="Q183" s="668"/>
      <c r="R183" s="668"/>
      <c r="S183" s="668"/>
      <c r="T183" s="668"/>
      <c r="U183" s="668"/>
      <c r="V183" s="668"/>
      <c r="W183" s="668"/>
      <c r="X183" s="668"/>
      <c r="Y183" s="668"/>
      <c r="Z183" s="668"/>
      <c r="AA183" s="668"/>
      <c r="AB183" s="668"/>
    </row>
    <row r="184" spans="1:28" ht="12.75">
      <c r="A184" s="668"/>
      <c r="B184" s="668"/>
      <c r="C184" s="668"/>
      <c r="D184" s="668"/>
      <c r="E184" s="668"/>
      <c r="F184" s="668"/>
      <c r="G184" s="668"/>
      <c r="H184" s="668"/>
      <c r="I184" s="668"/>
      <c r="J184" s="668"/>
      <c r="K184" s="668"/>
      <c r="L184" s="668"/>
      <c r="M184" s="668"/>
      <c r="N184" s="668"/>
      <c r="O184" s="668"/>
      <c r="P184" s="668"/>
      <c r="Q184" s="668"/>
      <c r="R184" s="668"/>
      <c r="S184" s="668"/>
      <c r="T184" s="668"/>
      <c r="U184" s="668"/>
      <c r="V184" s="668"/>
      <c r="W184" s="668"/>
      <c r="X184" s="668"/>
      <c r="Y184" s="668"/>
      <c r="Z184" s="668"/>
      <c r="AA184" s="668"/>
      <c r="AB184" s="668"/>
    </row>
    <row r="185" spans="1:28" ht="12.75">
      <c r="A185" s="668"/>
      <c r="B185" s="668"/>
      <c r="C185" s="668"/>
      <c r="D185" s="668"/>
      <c r="E185" s="668"/>
      <c r="F185" s="668"/>
      <c r="G185" s="668"/>
      <c r="H185" s="668"/>
      <c r="I185" s="668"/>
      <c r="J185" s="668"/>
      <c r="K185" s="668"/>
      <c r="L185" s="668"/>
      <c r="M185" s="668"/>
      <c r="N185" s="668"/>
      <c r="O185" s="668"/>
      <c r="P185" s="668"/>
      <c r="Q185" s="668"/>
      <c r="R185" s="668"/>
      <c r="S185" s="668"/>
      <c r="T185" s="668"/>
      <c r="U185" s="668"/>
      <c r="V185" s="668"/>
      <c r="W185" s="668"/>
      <c r="X185" s="668"/>
      <c r="Y185" s="668"/>
      <c r="Z185" s="668"/>
      <c r="AA185" s="668"/>
      <c r="AB185" s="668"/>
    </row>
    <row r="186" spans="1:28" ht="12.75">
      <c r="A186" s="668"/>
      <c r="B186" s="668"/>
      <c r="C186" s="668"/>
      <c r="D186" s="668"/>
      <c r="E186" s="668"/>
      <c r="F186" s="668"/>
      <c r="G186" s="668"/>
      <c r="H186" s="668"/>
      <c r="I186" s="668"/>
      <c r="J186" s="668"/>
      <c r="K186" s="668"/>
      <c r="L186" s="668"/>
      <c r="M186" s="668"/>
      <c r="N186" s="668"/>
      <c r="O186" s="668"/>
      <c r="P186" s="668"/>
      <c r="Q186" s="668"/>
      <c r="R186" s="668"/>
      <c r="S186" s="668"/>
      <c r="T186" s="668"/>
      <c r="U186" s="668"/>
      <c r="V186" s="668"/>
      <c r="W186" s="668"/>
      <c r="X186" s="668"/>
      <c r="Y186" s="668"/>
      <c r="Z186" s="668"/>
      <c r="AA186" s="668"/>
      <c r="AB186" s="668"/>
    </row>
    <row r="187" spans="1:28" ht="12.75">
      <c r="A187" s="668"/>
      <c r="B187" s="668"/>
      <c r="C187" s="668"/>
      <c r="D187" s="668"/>
      <c r="E187" s="668"/>
      <c r="F187" s="668"/>
      <c r="G187" s="668"/>
      <c r="H187" s="668"/>
      <c r="I187" s="668"/>
      <c r="J187" s="668"/>
      <c r="K187" s="668"/>
      <c r="L187" s="668"/>
      <c r="M187" s="668"/>
      <c r="N187" s="668"/>
      <c r="O187" s="668"/>
      <c r="P187" s="668"/>
      <c r="Q187" s="668"/>
      <c r="R187" s="668"/>
      <c r="S187" s="668"/>
      <c r="T187" s="668"/>
      <c r="U187" s="668"/>
      <c r="V187" s="668"/>
      <c r="W187" s="668"/>
      <c r="X187" s="668"/>
      <c r="Y187" s="668"/>
      <c r="Z187" s="668"/>
      <c r="AA187" s="668"/>
      <c r="AB187" s="668"/>
    </row>
    <row r="188" spans="1:28" ht="12.75">
      <c r="A188" s="668"/>
      <c r="B188" s="668"/>
      <c r="C188" s="668"/>
      <c r="D188" s="668"/>
      <c r="E188" s="668"/>
      <c r="F188" s="668"/>
      <c r="G188" s="668"/>
      <c r="H188" s="668"/>
      <c r="I188" s="668"/>
      <c r="J188" s="668"/>
      <c r="K188" s="668"/>
      <c r="L188" s="668"/>
      <c r="M188" s="668"/>
      <c r="N188" s="668"/>
      <c r="O188" s="668"/>
      <c r="P188" s="668"/>
      <c r="Q188" s="668"/>
      <c r="R188" s="668"/>
      <c r="S188" s="668"/>
      <c r="T188" s="668"/>
      <c r="U188" s="668"/>
      <c r="V188" s="668"/>
      <c r="W188" s="668"/>
      <c r="X188" s="668"/>
      <c r="Y188" s="668"/>
      <c r="Z188" s="668"/>
      <c r="AA188" s="668"/>
      <c r="AB188" s="668"/>
    </row>
    <row r="189" spans="1:28" ht="12.75">
      <c r="A189" s="668"/>
      <c r="B189" s="668"/>
      <c r="C189" s="668"/>
      <c r="D189" s="668"/>
      <c r="E189" s="668"/>
      <c r="F189" s="668"/>
      <c r="G189" s="668"/>
      <c r="H189" s="668"/>
      <c r="I189" s="668"/>
      <c r="J189" s="668"/>
      <c r="K189" s="668"/>
      <c r="L189" s="668"/>
      <c r="M189" s="668"/>
      <c r="N189" s="668"/>
      <c r="O189" s="668"/>
      <c r="P189" s="668"/>
      <c r="Q189" s="668"/>
      <c r="R189" s="668"/>
      <c r="S189" s="668"/>
      <c r="T189" s="668"/>
      <c r="U189" s="668"/>
      <c r="V189" s="668"/>
      <c r="W189" s="668"/>
      <c r="X189" s="668"/>
      <c r="Y189" s="668"/>
      <c r="Z189" s="668"/>
      <c r="AA189" s="668"/>
      <c r="AB189" s="668"/>
    </row>
    <row r="190" spans="1:28" ht="12.75">
      <c r="A190" s="668"/>
      <c r="B190" s="668"/>
      <c r="C190" s="668"/>
      <c r="D190" s="668"/>
      <c r="E190" s="668"/>
      <c r="F190" s="668"/>
      <c r="G190" s="668"/>
      <c r="H190" s="668"/>
      <c r="I190" s="668"/>
      <c r="J190" s="668"/>
      <c r="K190" s="668"/>
      <c r="L190" s="668"/>
      <c r="M190" s="668"/>
      <c r="N190" s="668"/>
      <c r="O190" s="668"/>
      <c r="P190" s="668"/>
      <c r="Q190" s="668"/>
      <c r="R190" s="668"/>
      <c r="S190" s="668"/>
      <c r="T190" s="668"/>
      <c r="U190" s="668"/>
      <c r="V190" s="668"/>
      <c r="W190" s="668"/>
      <c r="X190" s="668"/>
      <c r="Y190" s="668"/>
      <c r="Z190" s="668"/>
      <c r="AA190" s="668"/>
      <c r="AB190" s="668"/>
    </row>
    <row r="191" spans="1:28" ht="12.75">
      <c r="A191" s="668"/>
      <c r="B191" s="668"/>
      <c r="C191" s="668"/>
      <c r="D191" s="668"/>
      <c r="E191" s="668"/>
      <c r="F191" s="668"/>
      <c r="G191" s="668"/>
      <c r="H191" s="668"/>
      <c r="I191" s="668"/>
      <c r="J191" s="668"/>
      <c r="K191" s="668"/>
      <c r="L191" s="668"/>
      <c r="M191" s="668"/>
      <c r="N191" s="668"/>
      <c r="O191" s="668"/>
      <c r="P191" s="668"/>
      <c r="Q191" s="668"/>
      <c r="R191" s="668"/>
      <c r="S191" s="668"/>
      <c r="T191" s="668"/>
      <c r="U191" s="668"/>
      <c r="V191" s="668"/>
      <c r="W191" s="668"/>
      <c r="X191" s="668"/>
      <c r="Y191" s="668"/>
      <c r="Z191" s="668"/>
      <c r="AA191" s="668"/>
      <c r="AB191" s="668"/>
    </row>
    <row r="192" spans="1:28" ht="12.75">
      <c r="A192" s="668"/>
      <c r="B192" s="668"/>
      <c r="C192" s="668"/>
      <c r="D192" s="668"/>
      <c r="E192" s="668"/>
      <c r="F192" s="668"/>
      <c r="G192" s="668"/>
      <c r="H192" s="668"/>
      <c r="I192" s="668"/>
      <c r="J192" s="668"/>
      <c r="K192" s="668"/>
      <c r="L192" s="668"/>
      <c r="M192" s="668"/>
      <c r="N192" s="668"/>
      <c r="O192" s="668"/>
      <c r="P192" s="668"/>
      <c r="Q192" s="668"/>
      <c r="R192" s="668"/>
      <c r="S192" s="668"/>
      <c r="T192" s="668"/>
      <c r="U192" s="668"/>
      <c r="V192" s="668"/>
      <c r="W192" s="668"/>
      <c r="X192" s="668"/>
      <c r="Y192" s="668"/>
      <c r="Z192" s="668"/>
      <c r="AA192" s="668"/>
      <c r="AB192" s="668"/>
    </row>
    <row r="193" spans="1:28" ht="12.75">
      <c r="A193" s="668"/>
      <c r="B193" s="668"/>
      <c r="C193" s="668"/>
      <c r="D193" s="668"/>
      <c r="E193" s="668"/>
      <c r="F193" s="668"/>
      <c r="G193" s="668"/>
      <c r="H193" s="668"/>
      <c r="I193" s="668"/>
      <c r="J193" s="668"/>
      <c r="K193" s="668"/>
      <c r="L193" s="668"/>
      <c r="M193" s="668"/>
      <c r="N193" s="668"/>
      <c r="O193" s="668"/>
      <c r="P193" s="668"/>
      <c r="Q193" s="668"/>
      <c r="R193" s="668"/>
      <c r="S193" s="668"/>
      <c r="T193" s="668"/>
      <c r="U193" s="668"/>
      <c r="V193" s="668"/>
      <c r="W193" s="668"/>
      <c r="X193" s="668"/>
      <c r="Y193" s="668"/>
      <c r="Z193" s="668"/>
      <c r="AA193" s="668"/>
      <c r="AB193" s="668"/>
    </row>
    <row r="194" spans="1:28" ht="12.75">
      <c r="A194" s="668"/>
      <c r="B194" s="668"/>
      <c r="C194" s="668"/>
      <c r="D194" s="668"/>
      <c r="E194" s="668"/>
      <c r="F194" s="668"/>
      <c r="G194" s="668"/>
      <c r="H194" s="668"/>
      <c r="I194" s="668"/>
      <c r="J194" s="668"/>
      <c r="K194" s="668"/>
      <c r="L194" s="668"/>
      <c r="M194" s="668"/>
      <c r="N194" s="668"/>
      <c r="O194" s="668"/>
      <c r="P194" s="668"/>
      <c r="Q194" s="668"/>
      <c r="R194" s="668"/>
      <c r="S194" s="668"/>
      <c r="T194" s="668"/>
      <c r="U194" s="668"/>
      <c r="V194" s="668"/>
      <c r="W194" s="668"/>
      <c r="X194" s="668"/>
      <c r="Y194" s="668"/>
      <c r="Z194" s="668"/>
      <c r="AA194" s="668"/>
      <c r="AB194" s="668"/>
    </row>
    <row r="195" spans="1:28" ht="12.75">
      <c r="A195" s="668"/>
      <c r="B195" s="668"/>
      <c r="C195" s="668"/>
      <c r="D195" s="668"/>
      <c r="E195" s="668"/>
      <c r="F195" s="668"/>
      <c r="G195" s="668"/>
      <c r="H195" s="668"/>
      <c r="I195" s="668"/>
      <c r="J195" s="668"/>
      <c r="K195" s="668"/>
      <c r="L195" s="668"/>
      <c r="M195" s="668"/>
      <c r="N195" s="668"/>
      <c r="O195" s="668"/>
      <c r="P195" s="668"/>
      <c r="Q195" s="668"/>
      <c r="R195" s="668"/>
      <c r="S195" s="668"/>
      <c r="T195" s="668"/>
      <c r="U195" s="668"/>
      <c r="V195" s="668"/>
      <c r="W195" s="668"/>
      <c r="X195" s="668"/>
      <c r="Y195" s="668"/>
      <c r="Z195" s="668"/>
      <c r="AA195" s="668"/>
      <c r="AB195" s="668"/>
    </row>
    <row r="196" spans="1:28" ht="12.75">
      <c r="A196" s="668"/>
      <c r="B196" s="668"/>
      <c r="C196" s="668"/>
      <c r="D196" s="668"/>
      <c r="E196" s="668"/>
      <c r="F196" s="668"/>
      <c r="G196" s="668"/>
      <c r="H196" s="668"/>
      <c r="I196" s="668"/>
      <c r="J196" s="668"/>
      <c r="K196" s="668"/>
      <c r="L196" s="668"/>
      <c r="M196" s="668"/>
      <c r="N196" s="668"/>
      <c r="O196" s="668"/>
      <c r="P196" s="668"/>
      <c r="Q196" s="668"/>
      <c r="R196" s="668"/>
      <c r="S196" s="668"/>
      <c r="T196" s="668"/>
      <c r="U196" s="668"/>
      <c r="V196" s="668"/>
      <c r="W196" s="668"/>
      <c r="X196" s="668"/>
      <c r="Y196" s="668"/>
      <c r="Z196" s="668"/>
      <c r="AA196" s="668"/>
      <c r="AB196" s="668"/>
    </row>
    <row r="197" spans="1:28" ht="12.75">
      <c r="A197" s="668"/>
      <c r="B197" s="668"/>
      <c r="C197" s="668"/>
      <c r="D197" s="668"/>
      <c r="E197" s="668"/>
      <c r="F197" s="668"/>
      <c r="G197" s="668"/>
      <c r="H197" s="668"/>
      <c r="I197" s="668"/>
      <c r="J197" s="668"/>
      <c r="K197" s="668"/>
      <c r="L197" s="668"/>
      <c r="M197" s="668"/>
      <c r="N197" s="668"/>
      <c r="O197" s="668"/>
      <c r="P197" s="668"/>
      <c r="Q197" s="668"/>
      <c r="R197" s="668"/>
      <c r="S197" s="668"/>
      <c r="T197" s="668"/>
      <c r="U197" s="668"/>
      <c r="V197" s="668"/>
      <c r="W197" s="668"/>
      <c r="X197" s="668"/>
      <c r="Y197" s="668"/>
      <c r="Z197" s="668"/>
      <c r="AA197" s="668"/>
      <c r="AB197" s="668"/>
    </row>
    <row r="198" spans="1:28" ht="12.75">
      <c r="A198" s="668"/>
      <c r="B198" s="668"/>
      <c r="C198" s="668"/>
      <c r="D198" s="668"/>
      <c r="E198" s="668"/>
      <c r="F198" s="668"/>
      <c r="G198" s="668"/>
      <c r="H198" s="668"/>
      <c r="I198" s="668"/>
      <c r="J198" s="668"/>
      <c r="K198" s="668"/>
      <c r="L198" s="668"/>
      <c r="M198" s="668"/>
      <c r="N198" s="668"/>
      <c r="O198" s="668"/>
      <c r="P198" s="668"/>
      <c r="Q198" s="668"/>
      <c r="R198" s="668"/>
      <c r="S198" s="668"/>
      <c r="T198" s="668"/>
      <c r="U198" s="668"/>
      <c r="V198" s="668"/>
      <c r="W198" s="668"/>
      <c r="X198" s="668"/>
      <c r="Y198" s="668"/>
      <c r="Z198" s="668"/>
      <c r="AA198" s="668"/>
      <c r="AB198" s="668"/>
    </row>
    <row r="199" spans="1:28" ht="12.75">
      <c r="A199" s="668"/>
      <c r="B199" s="668"/>
      <c r="C199" s="668"/>
      <c r="D199" s="668"/>
      <c r="E199" s="668"/>
      <c r="F199" s="668"/>
      <c r="G199" s="668"/>
      <c r="H199" s="668"/>
      <c r="I199" s="668"/>
      <c r="J199" s="668"/>
      <c r="K199" s="668"/>
      <c r="L199" s="668"/>
      <c r="M199" s="668"/>
      <c r="N199" s="668"/>
      <c r="O199" s="668"/>
      <c r="P199" s="668"/>
      <c r="Q199" s="668"/>
      <c r="R199" s="668"/>
      <c r="S199" s="668"/>
      <c r="T199" s="668"/>
      <c r="U199" s="668"/>
      <c r="V199" s="668"/>
      <c r="W199" s="668"/>
      <c r="X199" s="668"/>
      <c r="Y199" s="668"/>
      <c r="Z199" s="668"/>
      <c r="AA199" s="668"/>
      <c r="AB199" s="668"/>
    </row>
    <row r="200" spans="1:28" ht="12.75">
      <c r="A200" s="668"/>
      <c r="B200" s="668"/>
      <c r="C200" s="668"/>
      <c r="D200" s="668"/>
      <c r="E200" s="668"/>
      <c r="F200" s="668"/>
      <c r="G200" s="668"/>
      <c r="H200" s="668"/>
      <c r="I200" s="668"/>
      <c r="J200" s="668"/>
      <c r="K200" s="668"/>
      <c r="L200" s="668"/>
      <c r="M200" s="668"/>
      <c r="N200" s="668"/>
      <c r="O200" s="668"/>
      <c r="P200" s="668"/>
      <c r="Q200" s="668"/>
      <c r="R200" s="668"/>
      <c r="S200" s="668"/>
      <c r="T200" s="668"/>
      <c r="U200" s="668"/>
      <c r="V200" s="668"/>
      <c r="W200" s="668"/>
      <c r="X200" s="668"/>
      <c r="Y200" s="668"/>
      <c r="Z200" s="668"/>
      <c r="AA200" s="668"/>
      <c r="AB200" s="668"/>
    </row>
    <row r="201" spans="1:28" ht="12.75">
      <c r="A201" s="668"/>
      <c r="B201" s="668"/>
      <c r="C201" s="668"/>
      <c r="D201" s="668"/>
      <c r="E201" s="668"/>
      <c r="F201" s="668"/>
      <c r="G201" s="668"/>
      <c r="H201" s="668"/>
      <c r="I201" s="668"/>
      <c r="J201" s="668"/>
      <c r="K201" s="668"/>
      <c r="L201" s="668"/>
      <c r="M201" s="668"/>
      <c r="N201" s="668"/>
      <c r="O201" s="668"/>
      <c r="P201" s="668"/>
      <c r="Q201" s="668"/>
      <c r="R201" s="668"/>
      <c r="S201" s="668"/>
      <c r="T201" s="668"/>
      <c r="U201" s="668"/>
      <c r="V201" s="668"/>
      <c r="W201" s="668"/>
      <c r="X201" s="668"/>
      <c r="Y201" s="668"/>
      <c r="Z201" s="668"/>
      <c r="AA201" s="668"/>
      <c r="AB201" s="668"/>
    </row>
    <row r="202" spans="1:28" ht="12.75">
      <c r="A202" s="668"/>
      <c r="B202" s="668"/>
      <c r="C202" s="668"/>
      <c r="D202" s="668"/>
      <c r="E202" s="668"/>
      <c r="F202" s="668"/>
      <c r="G202" s="668"/>
      <c r="H202" s="668"/>
      <c r="I202" s="668"/>
      <c r="J202" s="668"/>
      <c r="K202" s="668"/>
      <c r="L202" s="668"/>
      <c r="M202" s="668"/>
      <c r="N202" s="668"/>
      <c r="O202" s="668"/>
      <c r="P202" s="668"/>
      <c r="Q202" s="668"/>
      <c r="R202" s="668"/>
      <c r="S202" s="668"/>
      <c r="T202" s="668"/>
      <c r="U202" s="668"/>
      <c r="V202" s="668"/>
      <c r="W202" s="668"/>
      <c r="X202" s="668"/>
      <c r="Y202" s="668"/>
      <c r="Z202" s="668"/>
      <c r="AA202" s="668"/>
      <c r="AB202" s="668"/>
    </row>
    <row r="203" spans="1:28" ht="12.75">
      <c r="A203" s="668"/>
      <c r="B203" s="668"/>
      <c r="C203" s="668"/>
      <c r="D203" s="668"/>
      <c r="E203" s="668"/>
      <c r="F203" s="668"/>
      <c r="G203" s="668"/>
      <c r="H203" s="668"/>
      <c r="I203" s="668"/>
      <c r="J203" s="668"/>
      <c r="K203" s="668"/>
      <c r="L203" s="668"/>
      <c r="M203" s="668"/>
      <c r="N203" s="668"/>
      <c r="O203" s="668"/>
      <c r="P203" s="668"/>
      <c r="Q203" s="668"/>
      <c r="R203" s="668"/>
      <c r="S203" s="668"/>
      <c r="T203" s="668"/>
      <c r="U203" s="668"/>
      <c r="V203" s="668"/>
      <c r="W203" s="668"/>
      <c r="X203" s="668"/>
      <c r="Y203" s="668"/>
      <c r="Z203" s="668"/>
      <c r="AA203" s="668"/>
      <c r="AB203" s="668"/>
    </row>
    <row r="204" spans="1:28" ht="12.75">
      <c r="A204" s="668"/>
      <c r="B204" s="668"/>
      <c r="C204" s="668"/>
      <c r="D204" s="668"/>
      <c r="E204" s="668"/>
      <c r="F204" s="668"/>
      <c r="G204" s="668"/>
      <c r="H204" s="668"/>
      <c r="I204" s="668"/>
      <c r="J204" s="668"/>
      <c r="K204" s="668"/>
      <c r="L204" s="668"/>
      <c r="M204" s="668"/>
      <c r="N204" s="668"/>
      <c r="O204" s="668"/>
      <c r="P204" s="668"/>
      <c r="Q204" s="668"/>
      <c r="R204" s="668"/>
      <c r="S204" s="668"/>
      <c r="T204" s="668"/>
      <c r="U204" s="668"/>
      <c r="V204" s="668"/>
      <c r="W204" s="668"/>
      <c r="X204" s="668"/>
      <c r="Y204" s="668"/>
      <c r="Z204" s="668"/>
      <c r="AA204" s="668"/>
      <c r="AB204" s="668"/>
    </row>
    <row r="205" spans="1:28" ht="12.75">
      <c r="A205" s="668"/>
      <c r="B205" s="668"/>
      <c r="C205" s="668"/>
      <c r="D205" s="668"/>
      <c r="E205" s="668"/>
      <c r="F205" s="668"/>
      <c r="G205" s="668"/>
      <c r="H205" s="668"/>
      <c r="I205" s="668"/>
      <c r="J205" s="668"/>
      <c r="K205" s="668"/>
      <c r="L205" s="668"/>
      <c r="M205" s="668"/>
      <c r="N205" s="668"/>
      <c r="O205" s="668"/>
      <c r="P205" s="668"/>
      <c r="Q205" s="668"/>
      <c r="R205" s="668"/>
      <c r="S205" s="668"/>
      <c r="T205" s="668"/>
      <c r="U205" s="668"/>
      <c r="V205" s="668"/>
      <c r="W205" s="668"/>
      <c r="X205" s="668"/>
      <c r="Y205" s="668"/>
      <c r="Z205" s="668"/>
      <c r="AA205" s="668"/>
      <c r="AB205" s="668"/>
    </row>
    <row r="206" spans="1:28" ht="12.75">
      <c r="A206" s="668"/>
      <c r="B206" s="668"/>
      <c r="C206" s="668"/>
      <c r="D206" s="668"/>
      <c r="E206" s="668"/>
      <c r="F206" s="668"/>
      <c r="G206" s="668"/>
      <c r="H206" s="668"/>
      <c r="I206" s="668"/>
      <c r="J206" s="668"/>
      <c r="K206" s="668"/>
      <c r="L206" s="668"/>
      <c r="M206" s="668"/>
      <c r="N206" s="668"/>
      <c r="O206" s="668"/>
      <c r="P206" s="668"/>
      <c r="Q206" s="668"/>
      <c r="R206" s="668"/>
      <c r="S206" s="668"/>
      <c r="T206" s="668"/>
      <c r="U206" s="668"/>
      <c r="V206" s="668"/>
      <c r="W206" s="668"/>
      <c r="X206" s="668"/>
      <c r="Y206" s="668"/>
      <c r="Z206" s="668"/>
      <c r="AA206" s="668"/>
      <c r="AB206" s="668"/>
    </row>
    <row r="207" spans="1:28" ht="12.75">
      <c r="A207" s="668"/>
      <c r="B207" s="668"/>
      <c r="C207" s="668"/>
      <c r="D207" s="668"/>
      <c r="E207" s="668"/>
      <c r="F207" s="668"/>
      <c r="G207" s="668"/>
      <c r="H207" s="668"/>
      <c r="I207" s="668"/>
      <c r="J207" s="668"/>
      <c r="K207" s="668"/>
      <c r="L207" s="668"/>
      <c r="M207" s="668"/>
      <c r="N207" s="668"/>
      <c r="O207" s="668"/>
      <c r="P207" s="668"/>
      <c r="Q207" s="668"/>
      <c r="R207" s="668"/>
      <c r="S207" s="668"/>
      <c r="T207" s="668"/>
      <c r="U207" s="668"/>
      <c r="V207" s="668"/>
      <c r="W207" s="668"/>
      <c r="X207" s="668"/>
      <c r="Y207" s="668"/>
      <c r="Z207" s="668"/>
      <c r="AA207" s="668"/>
      <c r="AB207" s="668"/>
    </row>
    <row r="208" spans="1:28" ht="12.75">
      <c r="A208" s="668"/>
      <c r="B208" s="668"/>
      <c r="C208" s="668"/>
      <c r="D208" s="668"/>
      <c r="E208" s="668"/>
      <c r="F208" s="668"/>
      <c r="G208" s="668"/>
      <c r="H208" s="668"/>
      <c r="I208" s="668"/>
      <c r="J208" s="668"/>
      <c r="K208" s="668"/>
      <c r="L208" s="668"/>
      <c r="M208" s="668"/>
      <c r="N208" s="668"/>
      <c r="O208" s="668"/>
      <c r="P208" s="668"/>
      <c r="Q208" s="668"/>
      <c r="R208" s="668"/>
      <c r="S208" s="668"/>
      <c r="T208" s="668"/>
      <c r="U208" s="668"/>
      <c r="V208" s="668"/>
      <c r="W208" s="668"/>
      <c r="X208" s="668"/>
      <c r="Y208" s="668"/>
      <c r="Z208" s="668"/>
      <c r="AA208" s="668"/>
      <c r="AB208" s="668"/>
    </row>
    <row r="209" spans="1:28" ht="12.75">
      <c r="A209" s="668"/>
      <c r="B209" s="668"/>
      <c r="C209" s="668"/>
      <c r="D209" s="668"/>
      <c r="E209" s="668"/>
      <c r="F209" s="668"/>
      <c r="G209" s="668"/>
      <c r="H209" s="668"/>
      <c r="I209" s="668"/>
      <c r="J209" s="668"/>
      <c r="K209" s="668"/>
      <c r="L209" s="668"/>
      <c r="M209" s="668"/>
      <c r="N209" s="668"/>
      <c r="O209" s="668"/>
      <c r="P209" s="668"/>
      <c r="Q209" s="668"/>
      <c r="R209" s="668"/>
      <c r="S209" s="668"/>
      <c r="T209" s="668"/>
      <c r="U209" s="668"/>
      <c r="V209" s="668"/>
      <c r="W209" s="668"/>
      <c r="X209" s="668"/>
      <c r="Y209" s="668"/>
      <c r="Z209" s="668"/>
      <c r="AA209" s="668"/>
      <c r="AB209" s="668"/>
    </row>
    <row r="210" spans="1:28" ht="12.75">
      <c r="A210" s="668"/>
      <c r="B210" s="668"/>
      <c r="C210" s="668"/>
      <c r="D210" s="668"/>
      <c r="E210" s="668"/>
      <c r="F210" s="668"/>
      <c r="G210" s="668"/>
      <c r="H210" s="668"/>
      <c r="I210" s="668"/>
      <c r="J210" s="668"/>
      <c r="K210" s="668"/>
      <c r="L210" s="668"/>
      <c r="M210" s="668"/>
      <c r="N210" s="668"/>
      <c r="O210" s="668"/>
      <c r="P210" s="668"/>
      <c r="Q210" s="668"/>
      <c r="R210" s="668"/>
      <c r="S210" s="668"/>
      <c r="T210" s="668"/>
      <c r="U210" s="668"/>
      <c r="V210" s="668"/>
      <c r="W210" s="668"/>
      <c r="X210" s="668"/>
      <c r="Y210" s="668"/>
      <c r="Z210" s="668"/>
      <c r="AA210" s="668"/>
      <c r="AB210" s="668"/>
    </row>
    <row r="211" spans="1:28" ht="12.75">
      <c r="A211" s="668"/>
      <c r="B211" s="668"/>
      <c r="C211" s="668"/>
      <c r="D211" s="668"/>
      <c r="E211" s="668"/>
      <c r="F211" s="668"/>
      <c r="G211" s="668"/>
      <c r="H211" s="668"/>
      <c r="I211" s="668"/>
      <c r="J211" s="668"/>
      <c r="K211" s="668"/>
      <c r="L211" s="668"/>
      <c r="M211" s="668"/>
      <c r="N211" s="668"/>
      <c r="O211" s="668"/>
      <c r="P211" s="668"/>
      <c r="Q211" s="668"/>
      <c r="R211" s="668"/>
      <c r="S211" s="668"/>
      <c r="T211" s="668"/>
      <c r="U211" s="668"/>
      <c r="V211" s="668"/>
      <c r="W211" s="668"/>
      <c r="X211" s="668"/>
      <c r="Y211" s="668"/>
      <c r="Z211" s="668"/>
      <c r="AA211" s="668"/>
      <c r="AB211" s="668"/>
    </row>
    <row r="212" spans="1:28" ht="12.75">
      <c r="A212" s="668"/>
      <c r="B212" s="668"/>
      <c r="C212" s="668"/>
      <c r="D212" s="668"/>
      <c r="E212" s="668"/>
      <c r="F212" s="668"/>
      <c r="G212" s="668"/>
      <c r="H212" s="668"/>
      <c r="I212" s="668"/>
      <c r="J212" s="668"/>
      <c r="K212" s="668"/>
      <c r="L212" s="668"/>
      <c r="M212" s="668"/>
      <c r="N212" s="668"/>
      <c r="O212" s="668"/>
      <c r="P212" s="668"/>
      <c r="Q212" s="668"/>
      <c r="R212" s="668"/>
      <c r="S212" s="668"/>
      <c r="T212" s="668"/>
      <c r="U212" s="668"/>
      <c r="V212" s="668"/>
      <c r="W212" s="668"/>
      <c r="X212" s="668"/>
      <c r="Y212" s="668"/>
      <c r="Z212" s="668"/>
      <c r="AA212" s="668"/>
      <c r="AB212" s="668"/>
    </row>
    <row r="213" spans="1:28" ht="12.75">
      <c r="A213" s="668"/>
      <c r="B213" s="668"/>
      <c r="C213" s="668"/>
      <c r="D213" s="668"/>
      <c r="E213" s="668"/>
      <c r="F213" s="668"/>
      <c r="G213" s="668"/>
      <c r="H213" s="668"/>
      <c r="I213" s="668"/>
      <c r="J213" s="668"/>
      <c r="K213" s="668"/>
      <c r="L213" s="668"/>
      <c r="M213" s="668"/>
      <c r="N213" s="668"/>
      <c r="O213" s="668"/>
      <c r="P213" s="668"/>
      <c r="Q213" s="668"/>
      <c r="R213" s="668"/>
      <c r="S213" s="668"/>
      <c r="T213" s="668"/>
      <c r="U213" s="668"/>
      <c r="V213" s="668"/>
      <c r="W213" s="668"/>
      <c r="X213" s="668"/>
      <c r="Y213" s="668"/>
      <c r="Z213" s="668"/>
      <c r="AA213" s="668"/>
      <c r="AB213" s="668"/>
    </row>
    <row r="214" spans="1:28" ht="12.75">
      <c r="A214" s="668"/>
      <c r="B214" s="668"/>
      <c r="C214" s="668"/>
      <c r="D214" s="668"/>
      <c r="E214" s="668"/>
      <c r="F214" s="668"/>
      <c r="G214" s="668"/>
      <c r="H214" s="668"/>
      <c r="I214" s="668"/>
      <c r="J214" s="668"/>
      <c r="K214" s="668"/>
      <c r="L214" s="668"/>
      <c r="M214" s="668"/>
      <c r="N214" s="668"/>
      <c r="O214" s="668"/>
      <c r="P214" s="668"/>
      <c r="Q214" s="668"/>
      <c r="R214" s="668"/>
      <c r="S214" s="668"/>
      <c r="T214" s="668"/>
      <c r="U214" s="668"/>
      <c r="V214" s="668"/>
      <c r="W214" s="668"/>
      <c r="X214" s="668"/>
      <c r="Y214" s="668"/>
      <c r="Z214" s="668"/>
      <c r="AA214" s="668"/>
      <c r="AB214" s="668"/>
    </row>
    <row r="215" spans="1:28" ht="12.75">
      <c r="A215" s="668"/>
      <c r="B215" s="668"/>
      <c r="C215" s="668"/>
      <c r="D215" s="668"/>
      <c r="E215" s="668"/>
      <c r="F215" s="668"/>
      <c r="G215" s="668"/>
      <c r="H215" s="668"/>
      <c r="I215" s="668"/>
      <c r="J215" s="668"/>
      <c r="K215" s="668"/>
      <c r="L215" s="668"/>
      <c r="M215" s="668"/>
      <c r="N215" s="668"/>
      <c r="O215" s="668"/>
      <c r="P215" s="668"/>
      <c r="Q215" s="668"/>
      <c r="R215" s="668"/>
      <c r="S215" s="668"/>
      <c r="T215" s="668"/>
      <c r="U215" s="668"/>
      <c r="V215" s="668"/>
      <c r="W215" s="668"/>
      <c r="X215" s="668"/>
      <c r="Y215" s="668"/>
      <c r="Z215" s="668"/>
      <c r="AA215" s="668"/>
      <c r="AB215" s="668"/>
    </row>
    <row r="216" spans="1:28" ht="12.75">
      <c r="A216" s="668"/>
      <c r="B216" s="668"/>
      <c r="C216" s="668"/>
      <c r="D216" s="668"/>
      <c r="E216" s="668"/>
      <c r="F216" s="668"/>
      <c r="G216" s="668"/>
      <c r="H216" s="668"/>
      <c r="I216" s="668"/>
      <c r="J216" s="668"/>
      <c r="K216" s="668"/>
      <c r="L216" s="668"/>
      <c r="M216" s="668"/>
      <c r="N216" s="668"/>
      <c r="O216" s="668"/>
      <c r="P216" s="668"/>
      <c r="Q216" s="668"/>
      <c r="R216" s="668"/>
      <c r="S216" s="668"/>
      <c r="T216" s="668"/>
      <c r="U216" s="668"/>
      <c r="V216" s="668"/>
      <c r="W216" s="668"/>
      <c r="X216" s="668"/>
      <c r="Y216" s="668"/>
      <c r="Z216" s="668"/>
      <c r="AA216" s="668"/>
      <c r="AB216" s="668"/>
    </row>
    <row r="217" spans="1:28" ht="12.75">
      <c r="A217" s="668"/>
      <c r="B217" s="668"/>
      <c r="C217" s="668"/>
      <c r="D217" s="668"/>
      <c r="E217" s="668"/>
      <c r="F217" s="668"/>
      <c r="G217" s="668"/>
      <c r="H217" s="668"/>
      <c r="I217" s="668"/>
      <c r="J217" s="668"/>
      <c r="K217" s="668"/>
      <c r="L217" s="668"/>
      <c r="M217" s="668"/>
      <c r="N217" s="668"/>
      <c r="O217" s="668"/>
      <c r="P217" s="668"/>
      <c r="Q217" s="668"/>
      <c r="R217" s="668"/>
      <c r="S217" s="668"/>
      <c r="T217" s="668"/>
      <c r="U217" s="668"/>
      <c r="V217" s="668"/>
      <c r="W217" s="668"/>
      <c r="X217" s="668"/>
      <c r="Y217" s="668"/>
      <c r="Z217" s="668"/>
      <c r="AA217" s="668"/>
      <c r="AB217" s="668"/>
    </row>
    <row r="218" spans="1:28" ht="12.75">
      <c r="A218" s="668"/>
      <c r="B218" s="668"/>
      <c r="C218" s="668"/>
      <c r="D218" s="668"/>
      <c r="E218" s="668"/>
      <c r="F218" s="668"/>
      <c r="G218" s="668"/>
      <c r="H218" s="668"/>
      <c r="I218" s="668"/>
      <c r="J218" s="668"/>
      <c r="K218" s="668"/>
      <c r="L218" s="668"/>
      <c r="M218" s="668"/>
      <c r="N218" s="668"/>
      <c r="O218" s="668"/>
      <c r="P218" s="668"/>
      <c r="Q218" s="668"/>
      <c r="R218" s="668"/>
      <c r="S218" s="668"/>
      <c r="T218" s="668"/>
      <c r="U218" s="668"/>
      <c r="V218" s="668"/>
      <c r="W218" s="668"/>
      <c r="X218" s="668"/>
      <c r="Y218" s="668"/>
      <c r="Z218" s="668"/>
      <c r="AA218" s="668"/>
      <c r="AB218" s="668"/>
    </row>
    <row r="219" spans="1:28" ht="12.75">
      <c r="A219" s="668"/>
      <c r="B219" s="668"/>
      <c r="C219" s="668"/>
      <c r="D219" s="668"/>
      <c r="E219" s="668"/>
      <c r="F219" s="668"/>
      <c r="G219" s="668"/>
      <c r="H219" s="668"/>
      <c r="I219" s="668"/>
      <c r="J219" s="668"/>
      <c r="K219" s="668"/>
      <c r="L219" s="668"/>
      <c r="M219" s="668"/>
      <c r="N219" s="668"/>
      <c r="O219" s="668"/>
      <c r="P219" s="668"/>
      <c r="Q219" s="668"/>
      <c r="R219" s="668"/>
      <c r="S219" s="668"/>
      <c r="T219" s="668"/>
      <c r="U219" s="668"/>
      <c r="V219" s="668"/>
      <c r="W219" s="668"/>
      <c r="X219" s="668"/>
      <c r="Y219" s="668"/>
      <c r="Z219" s="668"/>
      <c r="AA219" s="668"/>
      <c r="AB219" s="668"/>
    </row>
    <row r="220" spans="1:28" ht="12.75">
      <c r="A220" s="668"/>
      <c r="B220" s="668"/>
      <c r="C220" s="668"/>
      <c r="D220" s="668"/>
      <c r="E220" s="668"/>
      <c r="F220" s="668"/>
      <c r="G220" s="668"/>
      <c r="H220" s="668"/>
      <c r="I220" s="668"/>
      <c r="J220" s="668"/>
      <c r="K220" s="668"/>
      <c r="L220" s="668"/>
      <c r="M220" s="668"/>
      <c r="N220" s="668"/>
      <c r="O220" s="668"/>
      <c r="P220" s="668"/>
      <c r="Q220" s="668"/>
      <c r="R220" s="668"/>
      <c r="S220" s="668"/>
      <c r="T220" s="668"/>
      <c r="U220" s="668"/>
      <c r="V220" s="668"/>
      <c r="W220" s="668"/>
      <c r="X220" s="668"/>
      <c r="Y220" s="668"/>
      <c r="Z220" s="668"/>
      <c r="AA220" s="668"/>
      <c r="AB220" s="668"/>
    </row>
    <row r="221" spans="1:28" ht="12.75">
      <c r="A221" s="668"/>
      <c r="B221" s="668"/>
      <c r="C221" s="668"/>
      <c r="D221" s="668"/>
      <c r="E221" s="668"/>
      <c r="F221" s="668"/>
      <c r="G221" s="668"/>
      <c r="H221" s="668"/>
      <c r="I221" s="668"/>
      <c r="J221" s="668"/>
      <c r="K221" s="668"/>
      <c r="L221" s="668"/>
      <c r="M221" s="668"/>
      <c r="N221" s="668"/>
      <c r="O221" s="668"/>
      <c r="P221" s="668"/>
      <c r="Q221" s="668"/>
      <c r="R221" s="668"/>
      <c r="S221" s="668"/>
      <c r="T221" s="668"/>
      <c r="U221" s="668"/>
      <c r="V221" s="668"/>
      <c r="W221" s="668"/>
      <c r="X221" s="668"/>
      <c r="Y221" s="668"/>
      <c r="Z221" s="668"/>
      <c r="AA221" s="668"/>
      <c r="AB221" s="668"/>
    </row>
    <row r="222" spans="1:28" ht="12.75">
      <c r="A222" s="668"/>
      <c r="B222" s="668"/>
      <c r="C222" s="668"/>
      <c r="D222" s="668"/>
      <c r="E222" s="668"/>
      <c r="F222" s="668"/>
      <c r="G222" s="668"/>
      <c r="H222" s="668"/>
      <c r="I222" s="668"/>
      <c r="J222" s="668"/>
      <c r="K222" s="668"/>
      <c r="L222" s="668"/>
      <c r="M222" s="668"/>
      <c r="N222" s="668"/>
      <c r="O222" s="668"/>
      <c r="P222" s="668"/>
      <c r="Q222" s="668"/>
      <c r="R222" s="668"/>
      <c r="S222" s="668"/>
      <c r="T222" s="668"/>
      <c r="U222" s="668"/>
      <c r="V222" s="668"/>
      <c r="W222" s="668"/>
      <c r="X222" s="668"/>
      <c r="Y222" s="668"/>
      <c r="Z222" s="668"/>
      <c r="AA222" s="668"/>
      <c r="AB222" s="668"/>
    </row>
    <row r="223" spans="1:28" ht="12.75">
      <c r="A223" s="668"/>
      <c r="B223" s="668"/>
      <c r="C223" s="668"/>
      <c r="D223" s="668"/>
      <c r="E223" s="668"/>
      <c r="F223" s="668"/>
      <c r="G223" s="668"/>
      <c r="H223" s="668"/>
      <c r="I223" s="668"/>
      <c r="J223" s="668"/>
      <c r="K223" s="668"/>
      <c r="L223" s="668"/>
      <c r="M223" s="668"/>
      <c r="N223" s="668"/>
      <c r="O223" s="668"/>
      <c r="P223" s="668"/>
      <c r="Q223" s="668"/>
      <c r="R223" s="668"/>
      <c r="S223" s="668"/>
      <c r="T223" s="668"/>
      <c r="U223" s="668"/>
      <c r="V223" s="668"/>
      <c r="W223" s="668"/>
      <c r="X223" s="668"/>
      <c r="Y223" s="668"/>
      <c r="Z223" s="668"/>
      <c r="AA223" s="668"/>
      <c r="AB223" s="668"/>
    </row>
    <row r="224" spans="1:28" ht="12.75">
      <c r="A224" s="668"/>
      <c r="B224" s="668"/>
      <c r="C224" s="668"/>
      <c r="D224" s="668"/>
      <c r="E224" s="668"/>
      <c r="F224" s="668"/>
      <c r="G224" s="668"/>
      <c r="H224" s="668"/>
      <c r="I224" s="668"/>
      <c r="J224" s="668"/>
      <c r="K224" s="668"/>
      <c r="L224" s="668"/>
      <c r="M224" s="668"/>
      <c r="N224" s="668"/>
      <c r="O224" s="668"/>
      <c r="P224" s="668"/>
      <c r="Q224" s="668"/>
      <c r="R224" s="668"/>
      <c r="S224" s="668"/>
      <c r="T224" s="668"/>
      <c r="U224" s="668"/>
      <c r="V224" s="668"/>
      <c r="W224" s="668"/>
      <c r="X224" s="668"/>
      <c r="Y224" s="668"/>
      <c r="Z224" s="668"/>
      <c r="AA224" s="668"/>
      <c r="AB224" s="668"/>
    </row>
    <row r="225" spans="1:28" ht="12.75">
      <c r="A225" s="668"/>
      <c r="B225" s="668"/>
      <c r="C225" s="668"/>
      <c r="D225" s="668"/>
      <c r="E225" s="668"/>
      <c r="F225" s="668"/>
      <c r="G225" s="668"/>
      <c r="H225" s="668"/>
      <c r="I225" s="668"/>
      <c r="J225" s="668"/>
      <c r="K225" s="668"/>
      <c r="L225" s="668"/>
      <c r="M225" s="668"/>
      <c r="N225" s="668"/>
      <c r="O225" s="668"/>
      <c r="P225" s="668"/>
      <c r="Q225" s="668"/>
      <c r="R225" s="668"/>
      <c r="S225" s="668"/>
      <c r="T225" s="668"/>
      <c r="U225" s="668"/>
      <c r="V225" s="668"/>
      <c r="W225" s="668"/>
      <c r="X225" s="668"/>
      <c r="Y225" s="668"/>
      <c r="Z225" s="668"/>
      <c r="AA225" s="668"/>
      <c r="AB225" s="668"/>
    </row>
    <row r="226" spans="1:28" ht="12.75">
      <c r="A226" s="668"/>
      <c r="B226" s="668"/>
      <c r="C226" s="668"/>
      <c r="D226" s="668"/>
      <c r="E226" s="668"/>
      <c r="F226" s="668"/>
      <c r="G226" s="668"/>
      <c r="H226" s="668"/>
      <c r="I226" s="668"/>
      <c r="J226" s="668"/>
      <c r="K226" s="668"/>
      <c r="L226" s="668"/>
      <c r="M226" s="668"/>
      <c r="N226" s="668"/>
      <c r="O226" s="668"/>
      <c r="P226" s="668"/>
      <c r="Q226" s="668"/>
      <c r="R226" s="668"/>
      <c r="S226" s="668"/>
      <c r="T226" s="668"/>
      <c r="U226" s="668"/>
      <c r="V226" s="668"/>
      <c r="W226" s="668"/>
      <c r="X226" s="668"/>
      <c r="Y226" s="668"/>
      <c r="Z226" s="668"/>
      <c r="AA226" s="668"/>
      <c r="AB226" s="668"/>
    </row>
    <row r="227" spans="1:28" ht="12.75">
      <c r="A227" s="668"/>
      <c r="B227" s="668"/>
      <c r="C227" s="668"/>
      <c r="D227" s="668"/>
      <c r="E227" s="668"/>
      <c r="F227" s="668"/>
      <c r="G227" s="668"/>
      <c r="H227" s="668"/>
      <c r="I227" s="668"/>
      <c r="J227" s="668"/>
      <c r="K227" s="668"/>
      <c r="L227" s="668"/>
      <c r="M227" s="668"/>
      <c r="N227" s="668"/>
      <c r="O227" s="668"/>
      <c r="P227" s="668"/>
      <c r="Q227" s="668"/>
      <c r="R227" s="668"/>
      <c r="S227" s="668"/>
      <c r="T227" s="668"/>
      <c r="U227" s="668"/>
      <c r="V227" s="668"/>
      <c r="W227" s="668"/>
      <c r="X227" s="668"/>
      <c r="Y227" s="668"/>
      <c r="Z227" s="668"/>
      <c r="AA227" s="668"/>
      <c r="AB227" s="668"/>
    </row>
    <row r="228" spans="1:28" ht="12.75">
      <c r="A228" s="668"/>
      <c r="B228" s="668"/>
      <c r="C228" s="668"/>
      <c r="D228" s="668"/>
      <c r="E228" s="668"/>
      <c r="F228" s="668"/>
      <c r="G228" s="668"/>
      <c r="H228" s="668"/>
      <c r="I228" s="668"/>
      <c r="J228" s="668"/>
      <c r="K228" s="668"/>
      <c r="L228" s="668"/>
      <c r="M228" s="668"/>
      <c r="N228" s="668"/>
      <c r="O228" s="668"/>
      <c r="P228" s="668"/>
      <c r="Q228" s="668"/>
      <c r="R228" s="668"/>
      <c r="S228" s="668"/>
      <c r="T228" s="668"/>
      <c r="U228" s="668"/>
      <c r="V228" s="668"/>
      <c r="W228" s="668"/>
      <c r="X228" s="668"/>
      <c r="Y228" s="668"/>
      <c r="Z228" s="668"/>
      <c r="AA228" s="668"/>
      <c r="AB228" s="668"/>
    </row>
    <row r="229" spans="1:28" ht="12.75">
      <c r="A229" s="668"/>
      <c r="B229" s="668"/>
      <c r="C229" s="668"/>
      <c r="D229" s="668"/>
      <c r="E229" s="668"/>
      <c r="F229" s="668"/>
      <c r="G229" s="668"/>
      <c r="H229" s="668"/>
      <c r="I229" s="668"/>
      <c r="J229" s="668"/>
      <c r="K229" s="668"/>
      <c r="L229" s="668"/>
      <c r="M229" s="668"/>
      <c r="N229" s="668"/>
      <c r="O229" s="668"/>
      <c r="P229" s="668"/>
      <c r="Q229" s="668"/>
      <c r="R229" s="668"/>
      <c r="S229" s="668"/>
      <c r="T229" s="668"/>
      <c r="U229" s="668"/>
      <c r="V229" s="668"/>
      <c r="W229" s="668"/>
      <c r="X229" s="668"/>
      <c r="Y229" s="668"/>
      <c r="Z229" s="668"/>
      <c r="AA229" s="668"/>
      <c r="AB229" s="668"/>
    </row>
  </sheetData>
  <mergeCells count="36">
    <mergeCell ref="A58:B58"/>
    <mergeCell ref="A59:B59"/>
    <mergeCell ref="A100:B100"/>
    <mergeCell ref="A101:B101"/>
    <mergeCell ref="A81:B81"/>
    <mergeCell ref="A82:A84"/>
    <mergeCell ref="A95:B95"/>
    <mergeCell ref="A99:B99"/>
    <mergeCell ref="A42:B42"/>
    <mergeCell ref="A47:B47"/>
    <mergeCell ref="A50:B50"/>
    <mergeCell ref="A54:B54"/>
    <mergeCell ref="C2:E2"/>
    <mergeCell ref="F2:I2"/>
    <mergeCell ref="A34:A36"/>
    <mergeCell ref="A37:B37"/>
    <mergeCell ref="R2:U2"/>
    <mergeCell ref="V2:Y2"/>
    <mergeCell ref="A33:B33"/>
    <mergeCell ref="P3:P4"/>
    <mergeCell ref="Q3:Q4"/>
    <mergeCell ref="T3:T4"/>
    <mergeCell ref="H3:H4"/>
    <mergeCell ref="I3:I4"/>
    <mergeCell ref="A1:B4"/>
    <mergeCell ref="C1:AA1"/>
    <mergeCell ref="X3:X4"/>
    <mergeCell ref="Y3:Y4"/>
    <mergeCell ref="Z2:AA2"/>
    <mergeCell ref="E3:E4"/>
    <mergeCell ref="L3:L4"/>
    <mergeCell ref="M3:M4"/>
    <mergeCell ref="AA3:AA4"/>
    <mergeCell ref="U3:U4"/>
    <mergeCell ref="J2:M2"/>
    <mergeCell ref="N2:Q2"/>
  </mergeCells>
  <printOptions horizontalCentered="1"/>
  <pageMargins left="0.1968503937007874" right="0.1968503937007874" top="0.984251968503937" bottom="0.984251968503937" header="0.5118110236220472" footer="0.5118110236220472"/>
  <pageSetup firstPageNumber="17" useFirstPageNumber="1" horizontalDpi="600" verticalDpi="600" orientation="landscape" paperSize="9" scale="80" r:id="rId1"/>
  <headerFooter alignWithMargins="0">
    <oddHeader>&amp;L&amp;"Arial CE,tučné"&amp;12NÁVRH ROZPOČTU NA ROK 2006 - VÝVOJ ROZPOČTU VÝDAJŮ</oddHeader>
    <oddFooter>&amp;COddíl III. - &amp;P&amp;RVývoj rozpočtu výdajů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Y101"/>
  <sheetViews>
    <sheetView workbookViewId="0" topLeftCell="A1">
      <selection activeCell="K4" sqref="K4"/>
    </sheetView>
  </sheetViews>
  <sheetFormatPr defaultColWidth="9.00390625" defaultRowHeight="12.75"/>
  <cols>
    <col min="1" max="1" width="3.25390625" style="0" customWidth="1"/>
    <col min="2" max="2" width="22.875" style="0" customWidth="1"/>
    <col min="3" max="3" width="9.25390625" style="0" customWidth="1"/>
    <col min="4" max="4" width="5.375" style="308" customWidth="1"/>
    <col min="5" max="5" width="8.875" style="0" customWidth="1"/>
    <col min="6" max="6" width="6.875" style="308" customWidth="1"/>
    <col min="7" max="7" width="5.375" style="308" customWidth="1"/>
    <col min="8" max="8" width="8.875" style="308" customWidth="1"/>
    <col min="9" max="9" width="6.75390625" style="308" customWidth="1"/>
    <col min="10" max="10" width="5.375" style="308" customWidth="1"/>
    <col min="11" max="11" width="8.875" style="25" customWidth="1"/>
    <col min="12" max="12" width="6.75390625" style="308" customWidth="1"/>
    <col min="13" max="13" width="5.375" style="308" customWidth="1"/>
    <col min="14" max="14" width="8.875" style="308" customWidth="1"/>
    <col min="15" max="15" width="6.75390625" style="308" customWidth="1"/>
    <col min="16" max="16" width="5.375" style="308" customWidth="1"/>
    <col min="17" max="17" width="8.625" style="0" customWidth="1"/>
    <col min="18" max="19" width="5.375" style="0" customWidth="1"/>
    <col min="20" max="20" width="8.25390625" style="5" customWidth="1"/>
    <col min="21" max="21" width="5.375" style="0" customWidth="1"/>
    <col min="22" max="22" width="5.375" style="308" customWidth="1"/>
  </cols>
  <sheetData>
    <row r="1" spans="1:22" s="1" customFormat="1" ht="12" customHeight="1" thickTop="1">
      <c r="A1" s="1210" t="s">
        <v>494</v>
      </c>
      <c r="B1" s="1211"/>
      <c r="C1" s="1216" t="s">
        <v>1258</v>
      </c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  <c r="P1" s="1217"/>
      <c r="Q1" s="1217"/>
      <c r="R1" s="1217"/>
      <c r="S1" s="1217"/>
      <c r="T1" s="1217"/>
      <c r="U1" s="1217"/>
      <c r="V1" s="1218"/>
    </row>
    <row r="2" spans="1:22" s="1" customFormat="1" ht="11.25">
      <c r="A2" s="1212"/>
      <c r="B2" s="1213"/>
      <c r="C2" s="1261">
        <v>2000</v>
      </c>
      <c r="D2" s="1261"/>
      <c r="E2" s="1261">
        <v>2001</v>
      </c>
      <c r="F2" s="1261"/>
      <c r="G2" s="1261"/>
      <c r="H2" s="1262">
        <v>2002</v>
      </c>
      <c r="I2" s="1261"/>
      <c r="J2" s="1261"/>
      <c r="K2" s="1262">
        <v>2003</v>
      </c>
      <c r="L2" s="1261"/>
      <c r="M2" s="1261"/>
      <c r="N2" s="1262">
        <v>2004</v>
      </c>
      <c r="O2" s="1261"/>
      <c r="P2" s="1261"/>
      <c r="Q2" s="1263">
        <v>2005</v>
      </c>
      <c r="R2" s="1264"/>
      <c r="S2" s="1265"/>
      <c r="T2" s="1265">
        <v>2006</v>
      </c>
      <c r="U2" s="1266"/>
      <c r="V2" s="1267"/>
    </row>
    <row r="3" spans="1:22" s="1" customFormat="1" ht="60" customHeight="1">
      <c r="A3" s="1212"/>
      <c r="B3" s="1213"/>
      <c r="C3" s="902" t="s">
        <v>1334</v>
      </c>
      <c r="D3" s="1268" t="s">
        <v>1160</v>
      </c>
      <c r="E3" s="902" t="s">
        <v>1334</v>
      </c>
      <c r="F3" s="1270" t="s">
        <v>1335</v>
      </c>
      <c r="G3" s="1268" t="s">
        <v>1160</v>
      </c>
      <c r="H3" s="902" t="s">
        <v>1334</v>
      </c>
      <c r="I3" s="1272" t="s">
        <v>1336</v>
      </c>
      <c r="J3" s="1273" t="s">
        <v>1160</v>
      </c>
      <c r="K3" s="902" t="s">
        <v>1334</v>
      </c>
      <c r="L3" s="1275" t="s">
        <v>1337</v>
      </c>
      <c r="M3" s="1273" t="s">
        <v>1160</v>
      </c>
      <c r="N3" s="902" t="s">
        <v>1334</v>
      </c>
      <c r="O3" s="1275" t="s">
        <v>1338</v>
      </c>
      <c r="P3" s="1273" t="s">
        <v>1160</v>
      </c>
      <c r="Q3" s="903" t="s">
        <v>1339</v>
      </c>
      <c r="R3" s="1276" t="s">
        <v>1340</v>
      </c>
      <c r="S3" s="1278" t="s">
        <v>1160</v>
      </c>
      <c r="T3" s="903" t="s">
        <v>1341</v>
      </c>
      <c r="U3" s="1275" t="s">
        <v>1342</v>
      </c>
      <c r="V3" s="1280" t="s">
        <v>1160</v>
      </c>
    </row>
    <row r="4" spans="1:22" s="1" customFormat="1" ht="11.25">
      <c r="A4" s="1214"/>
      <c r="B4" s="1215"/>
      <c r="C4" s="973" t="s">
        <v>477</v>
      </c>
      <c r="D4" s="1269"/>
      <c r="E4" s="973" t="s">
        <v>477</v>
      </c>
      <c r="F4" s="1271"/>
      <c r="G4" s="1269"/>
      <c r="H4" s="973" t="s">
        <v>477</v>
      </c>
      <c r="I4" s="1272"/>
      <c r="J4" s="1274"/>
      <c r="K4" s="973" t="s">
        <v>477</v>
      </c>
      <c r="L4" s="1275"/>
      <c r="M4" s="1274"/>
      <c r="N4" s="973" t="s">
        <v>477</v>
      </c>
      <c r="O4" s="1275"/>
      <c r="P4" s="1274"/>
      <c r="Q4" s="974" t="s">
        <v>477</v>
      </c>
      <c r="R4" s="1277"/>
      <c r="S4" s="1279"/>
      <c r="T4" s="1066" t="s">
        <v>477</v>
      </c>
      <c r="U4" s="1275"/>
      <c r="V4" s="1281"/>
    </row>
    <row r="5" spans="1:22" s="32" customFormat="1" ht="11.25" customHeight="1">
      <c r="A5" s="924">
        <v>101</v>
      </c>
      <c r="B5" s="925" t="s">
        <v>1269</v>
      </c>
      <c r="C5" s="926">
        <v>126.1</v>
      </c>
      <c r="D5" s="927">
        <f>(C5/$C$66)*100</f>
        <v>0.006178312769906159</v>
      </c>
      <c r="E5" s="926">
        <v>339.9</v>
      </c>
      <c r="F5" s="927">
        <f>(E5/C5)*100</f>
        <v>269.54797779540047</v>
      </c>
      <c r="G5" s="927">
        <f>(E5/$E$66)*100</f>
        <v>0.020448386983828625</v>
      </c>
      <c r="H5" s="926">
        <v>1132.7</v>
      </c>
      <c r="I5" s="927">
        <f>(H5/E5)*100</f>
        <v>333.2450720800236</v>
      </c>
      <c r="J5" s="927">
        <f>(H5/$H$66)*100</f>
        <v>0.06228764077270769</v>
      </c>
      <c r="K5" s="926">
        <v>1174.9</v>
      </c>
      <c r="L5" s="927">
        <f>(K5/H5)*100</f>
        <v>103.72561137106031</v>
      </c>
      <c r="M5" s="927">
        <f>(K5/$H$66)*100</f>
        <v>0.06460823620010088</v>
      </c>
      <c r="N5" s="926">
        <v>800.7</v>
      </c>
      <c r="O5" s="927">
        <f>(N5/K5)*100</f>
        <v>68.15048089199081</v>
      </c>
      <c r="P5" s="927">
        <f>(N5/$H$66)*100</f>
        <v>0.044030823666202035</v>
      </c>
      <c r="Q5" s="944">
        <v>1055</v>
      </c>
      <c r="R5" s="927">
        <f>(Q5/N5)*100</f>
        <v>131.75971025352814</v>
      </c>
      <c r="S5" s="927">
        <f>(Q5/$Q$66)*100</f>
        <v>0.06711226667195931</v>
      </c>
      <c r="T5" s="928">
        <v>1080</v>
      </c>
      <c r="U5" s="927">
        <f>(T5/Q5)*100</f>
        <v>102.36966824644549</v>
      </c>
      <c r="V5" s="929">
        <f>(T5/$T$66)*100</f>
        <v>0.06569426981731519</v>
      </c>
    </row>
    <row r="6" spans="1:22" s="32" customFormat="1" ht="11.25" customHeight="1">
      <c r="A6" s="904">
        <v>102</v>
      </c>
      <c r="B6" s="905" t="s">
        <v>1293</v>
      </c>
      <c r="C6" s="906">
        <v>1025432.7</v>
      </c>
      <c r="D6" s="907">
        <f>(C6/$C$66)*100</f>
        <v>50.24142700308764</v>
      </c>
      <c r="E6" s="906">
        <v>882662.9</v>
      </c>
      <c r="F6" s="907">
        <f>(E6/C6)*100</f>
        <v>86.07711651871449</v>
      </c>
      <c r="G6" s="907">
        <f>(E6/$E$66)*100</f>
        <v>53.101007812499056</v>
      </c>
      <c r="H6" s="906">
        <v>784144.9</v>
      </c>
      <c r="I6" s="907">
        <f aca="true" t="shared" si="0" ref="I6:I65">(H6/E6)*100</f>
        <v>88.83854753609786</v>
      </c>
      <c r="J6" s="907">
        <f>(H6/$H$66)*100</f>
        <v>43.12045188041917</v>
      </c>
      <c r="K6" s="906">
        <v>902701.2</v>
      </c>
      <c r="L6" s="907">
        <f>(K6/H6)*100</f>
        <v>115.11918269187238</v>
      </c>
      <c r="M6" s="907">
        <f>(K6/$H$66)*100</f>
        <v>49.63991177778066</v>
      </c>
      <c r="N6" s="906">
        <v>968975.4</v>
      </c>
      <c r="O6" s="907">
        <f>(N6/K6)*100</f>
        <v>107.34176491623143</v>
      </c>
      <c r="P6" s="907">
        <f>(N6/$H$66)*100</f>
        <v>53.28435740512999</v>
      </c>
      <c r="Q6" s="908">
        <v>942341</v>
      </c>
      <c r="R6" s="907">
        <f aca="true" t="shared" si="1" ref="R6:R13">(Q6/N6)*100</f>
        <v>97.2512821274926</v>
      </c>
      <c r="S6" s="907">
        <f>(Q6/$Q$66)*100</f>
        <v>59.945630794237736</v>
      </c>
      <c r="T6" s="909">
        <v>1005324</v>
      </c>
      <c r="U6" s="907">
        <f>(T6/Q6)*100</f>
        <v>106.68367395666749</v>
      </c>
      <c r="V6" s="910">
        <f>(T6/$T$66)*100</f>
        <v>61.1518760276135</v>
      </c>
    </row>
    <row r="7" spans="1:22" s="32" customFormat="1" ht="19.5" customHeight="1">
      <c r="A7" s="904">
        <v>103</v>
      </c>
      <c r="B7" s="905" t="s">
        <v>1471</v>
      </c>
      <c r="C7" s="906" t="s">
        <v>1205</v>
      </c>
      <c r="D7" s="907" t="s">
        <v>1205</v>
      </c>
      <c r="E7" s="906" t="s">
        <v>1205</v>
      </c>
      <c r="F7" s="907" t="s">
        <v>1205</v>
      </c>
      <c r="G7" s="907" t="s">
        <v>1205</v>
      </c>
      <c r="H7" s="906" t="s">
        <v>1205</v>
      </c>
      <c r="I7" s="907" t="s">
        <v>1205</v>
      </c>
      <c r="J7" s="907" t="s">
        <v>1205</v>
      </c>
      <c r="K7" s="906">
        <v>11511</v>
      </c>
      <c r="L7" s="907" t="s">
        <v>1205</v>
      </c>
      <c r="M7" s="907">
        <f>(K7/$H$66)*100</f>
        <v>0.6329946437138149</v>
      </c>
      <c r="N7" s="906">
        <v>11782.6</v>
      </c>
      <c r="O7" s="907">
        <f>(N7/K7)*100</f>
        <v>102.35948223438452</v>
      </c>
      <c r="P7" s="907">
        <f>(N7/$H$66)*100</f>
        <v>0.6479300398768478</v>
      </c>
      <c r="Q7" s="909">
        <v>14923</v>
      </c>
      <c r="R7" s="907">
        <f t="shared" si="1"/>
        <v>126.65286099842139</v>
      </c>
      <c r="S7" s="907">
        <f>(Q7/$Q$66)*100</f>
        <v>0.9493046024129372</v>
      </c>
      <c r="T7" s="909">
        <v>18000</v>
      </c>
      <c r="U7" s="907">
        <f>(T7/Q7)*100</f>
        <v>120.61917844937344</v>
      </c>
      <c r="V7" s="910">
        <f>(T7/$T$66)*100</f>
        <v>1.094904496955253</v>
      </c>
    </row>
    <row r="8" spans="1:22" s="32" customFormat="1" ht="11.25" customHeight="1">
      <c r="A8" s="904">
        <v>106</v>
      </c>
      <c r="B8" s="905" t="s">
        <v>341</v>
      </c>
      <c r="C8" s="906" t="s">
        <v>1205</v>
      </c>
      <c r="D8" s="907" t="s">
        <v>1205</v>
      </c>
      <c r="E8" s="906" t="s">
        <v>1205</v>
      </c>
      <c r="F8" s="907" t="s">
        <v>1205</v>
      </c>
      <c r="G8" s="907" t="s">
        <v>1205</v>
      </c>
      <c r="H8" s="906" t="s">
        <v>1205</v>
      </c>
      <c r="I8" s="907" t="s">
        <v>1205</v>
      </c>
      <c r="J8" s="907" t="s">
        <v>1205</v>
      </c>
      <c r="K8" s="906">
        <v>20.8</v>
      </c>
      <c r="L8" s="907" t="s">
        <v>1205</v>
      </c>
      <c r="M8" s="907">
        <f>(K8/$H$66)*100</f>
        <v>0.0011438005898051734</v>
      </c>
      <c r="N8" s="906">
        <v>32.4</v>
      </c>
      <c r="O8" s="907">
        <f>(N8/K8)*100</f>
        <v>155.76923076923075</v>
      </c>
      <c r="P8" s="907">
        <f>(N8/$H$66)*100</f>
        <v>0.001781689380273443</v>
      </c>
      <c r="Q8" s="909">
        <v>20</v>
      </c>
      <c r="R8" s="907">
        <f t="shared" si="1"/>
        <v>61.728395061728406</v>
      </c>
      <c r="S8" s="907">
        <f>(Q8/$Q$66)*100</f>
        <v>0.0012722704582361956</v>
      </c>
      <c r="T8" s="909">
        <v>28</v>
      </c>
      <c r="U8" s="907" t="s">
        <v>1205</v>
      </c>
      <c r="V8" s="910">
        <f>(T8/$T$66)*100</f>
        <v>0.0017031847730415047</v>
      </c>
    </row>
    <row r="9" spans="1:22" s="32" customFormat="1" ht="11.25" customHeight="1">
      <c r="A9" s="904">
        <v>108</v>
      </c>
      <c r="B9" s="905" t="s">
        <v>1296</v>
      </c>
      <c r="C9" s="911" t="s">
        <v>1205</v>
      </c>
      <c r="D9" s="907" t="s">
        <v>1205</v>
      </c>
      <c r="E9" s="906">
        <v>116.7</v>
      </c>
      <c r="F9" s="907" t="s">
        <v>1205</v>
      </c>
      <c r="G9" s="907">
        <f>(E9/$E$66)*100</f>
        <v>0.0070206730244566085</v>
      </c>
      <c r="H9" s="906">
        <v>98.6</v>
      </c>
      <c r="I9" s="907">
        <f t="shared" si="0"/>
        <v>84.49014567266495</v>
      </c>
      <c r="J9" s="907">
        <f>(H9/$H$66)*100</f>
        <v>0.005422054718980293</v>
      </c>
      <c r="K9" s="906" t="s">
        <v>1205</v>
      </c>
      <c r="L9" s="907" t="s">
        <v>1205</v>
      </c>
      <c r="M9" s="907" t="s">
        <v>1205</v>
      </c>
      <c r="N9" s="906" t="s">
        <v>1205</v>
      </c>
      <c r="O9" s="907" t="s">
        <v>1205</v>
      </c>
      <c r="P9" s="907" t="s">
        <v>1205</v>
      </c>
      <c r="Q9" s="909" t="s">
        <v>1205</v>
      </c>
      <c r="R9" s="907" t="s">
        <v>1205</v>
      </c>
      <c r="S9" s="907" t="s">
        <v>1205</v>
      </c>
      <c r="T9" s="909" t="s">
        <v>1205</v>
      </c>
      <c r="U9" s="907" t="s">
        <v>1205</v>
      </c>
      <c r="V9" s="910" t="s">
        <v>1205</v>
      </c>
    </row>
    <row r="10" spans="1:22" s="32" customFormat="1" ht="11.25" customHeight="1">
      <c r="A10" s="904">
        <v>109</v>
      </c>
      <c r="B10" s="905" t="s">
        <v>1012</v>
      </c>
      <c r="C10" s="911" t="s">
        <v>1205</v>
      </c>
      <c r="D10" s="907" t="s">
        <v>1205</v>
      </c>
      <c r="E10" s="906" t="s">
        <v>1205</v>
      </c>
      <c r="F10" s="907" t="s">
        <v>1205</v>
      </c>
      <c r="G10" s="907" t="s">
        <v>1205</v>
      </c>
      <c r="H10" s="906" t="s">
        <v>1205</v>
      </c>
      <c r="I10" s="907" t="s">
        <v>1205</v>
      </c>
      <c r="J10" s="907" t="s">
        <v>1205</v>
      </c>
      <c r="K10" s="906">
        <v>4478</v>
      </c>
      <c r="L10" s="907" t="s">
        <v>1205</v>
      </c>
      <c r="M10" s="907">
        <f aca="true" t="shared" si="2" ref="M10:M19">(K10/$H$66)*100</f>
        <v>0.2462470692859407</v>
      </c>
      <c r="N10" s="906">
        <v>6172.2</v>
      </c>
      <c r="O10" s="907">
        <f>(N10/K10)*100</f>
        <v>137.8338543992854</v>
      </c>
      <c r="P10" s="907">
        <f>(N10/$H$66)*100</f>
        <v>0.3394118269420909</v>
      </c>
      <c r="Q10" s="909">
        <v>7050</v>
      </c>
      <c r="R10" s="907">
        <f t="shared" si="1"/>
        <v>114.22183338193837</v>
      </c>
      <c r="S10" s="907">
        <f>(Q10/$Q$66)*100</f>
        <v>0.4484753365282589</v>
      </c>
      <c r="T10" s="909">
        <v>7000</v>
      </c>
      <c r="U10" s="907">
        <f>(T10/Q10)*100</f>
        <v>99.29078014184397</v>
      </c>
      <c r="V10" s="910">
        <f aca="true" t="shared" si="3" ref="V10:V19">(T10/$T$66)*100</f>
        <v>0.42579619326037615</v>
      </c>
    </row>
    <row r="11" spans="1:22" s="32" customFormat="1" ht="11.25" customHeight="1">
      <c r="A11" s="904">
        <v>110</v>
      </c>
      <c r="B11" s="905" t="s">
        <v>391</v>
      </c>
      <c r="C11" s="906">
        <v>1085.5</v>
      </c>
      <c r="D11" s="907">
        <f aca="true" t="shared" si="4" ref="D11:D18">(C11/$C$66)*100</f>
        <v>0.053184444978058174</v>
      </c>
      <c r="E11" s="906">
        <v>1113.2</v>
      </c>
      <c r="F11" s="907">
        <f aca="true" t="shared" si="5" ref="F11:F18">(E11/C11)*100</f>
        <v>102.55181943804699</v>
      </c>
      <c r="G11" s="907">
        <f aca="true" t="shared" si="6" ref="G11:G18">(E11/$E$66)*100</f>
        <v>0.06697012177228016</v>
      </c>
      <c r="H11" s="906">
        <v>1360.4</v>
      </c>
      <c r="I11" s="907">
        <f t="shared" si="0"/>
        <v>122.20625224577795</v>
      </c>
      <c r="J11" s="907">
        <f aca="true" t="shared" si="7" ref="J11:J18">(H11/$H$66)*100</f>
        <v>0.07480895780629605</v>
      </c>
      <c r="K11" s="906">
        <v>2.4</v>
      </c>
      <c r="L11" s="907">
        <f aca="true" t="shared" si="8" ref="L11:L18">(K11/H11)*100</f>
        <v>0.1764187003822405</v>
      </c>
      <c r="M11" s="907">
        <f t="shared" si="2"/>
        <v>0.00013197699113136615</v>
      </c>
      <c r="N11" s="906">
        <v>22.4</v>
      </c>
      <c r="O11" s="907">
        <f aca="true" t="shared" si="9" ref="O11:O18">(N11/K11)*100</f>
        <v>933.3333333333334</v>
      </c>
      <c r="P11" s="907">
        <f aca="true" t="shared" si="10" ref="P11:P18">(N11/$H$66)*100</f>
        <v>0.0012317852505594174</v>
      </c>
      <c r="Q11" s="909">
        <v>20</v>
      </c>
      <c r="R11" s="907">
        <f t="shared" si="1"/>
        <v>89.28571428571429</v>
      </c>
      <c r="S11" s="907">
        <f>(Q11/$Q$66)*100</f>
        <v>0.0012722704582361956</v>
      </c>
      <c r="T11" s="909">
        <v>50</v>
      </c>
      <c r="U11" s="907" t="s">
        <v>1205</v>
      </c>
      <c r="V11" s="910">
        <f t="shared" si="3"/>
        <v>0.0030414013804312585</v>
      </c>
    </row>
    <row r="12" spans="1:22" s="32" customFormat="1" ht="11.25" customHeight="1">
      <c r="A12" s="904">
        <v>113</v>
      </c>
      <c r="B12" s="905" t="s">
        <v>1014</v>
      </c>
      <c r="C12" s="906">
        <v>2121.1</v>
      </c>
      <c r="D12" s="907">
        <f t="shared" si="4"/>
        <v>0.10392402233344927</v>
      </c>
      <c r="E12" s="906">
        <v>1951.1</v>
      </c>
      <c r="F12" s="907">
        <f t="shared" si="5"/>
        <v>91.98529065107726</v>
      </c>
      <c r="G12" s="907">
        <f t="shared" si="6"/>
        <v>0.11737819312782594</v>
      </c>
      <c r="H12" s="906">
        <v>1912.9</v>
      </c>
      <c r="I12" s="907">
        <f t="shared" si="0"/>
        <v>98.04213008046744</v>
      </c>
      <c r="J12" s="907">
        <f t="shared" si="7"/>
        <v>0.10519116097299597</v>
      </c>
      <c r="K12" s="906">
        <v>1714.1</v>
      </c>
      <c r="L12" s="907">
        <f t="shared" si="8"/>
        <v>89.60740237335982</v>
      </c>
      <c r="M12" s="907">
        <f t="shared" si="2"/>
        <v>0.09425906687428114</v>
      </c>
      <c r="N12" s="906">
        <v>2011.5</v>
      </c>
      <c r="O12" s="907">
        <f t="shared" si="9"/>
        <v>117.35021293973516</v>
      </c>
      <c r="P12" s="907">
        <f t="shared" si="10"/>
        <v>0.11061321569197627</v>
      </c>
      <c r="Q12" s="909">
        <v>2000</v>
      </c>
      <c r="R12" s="907">
        <f t="shared" si="1"/>
        <v>99.42828734775043</v>
      </c>
      <c r="S12" s="907">
        <f aca="true" t="shared" si="11" ref="S12:S18">(Q12/$Q$66)*100</f>
        <v>0.12722704582361954</v>
      </c>
      <c r="T12" s="909">
        <v>1800</v>
      </c>
      <c r="U12" s="907">
        <f aca="true" t="shared" si="12" ref="U12:U18">(T12/Q12)*100</f>
        <v>90</v>
      </c>
      <c r="V12" s="910">
        <f t="shared" si="3"/>
        <v>0.10949044969552531</v>
      </c>
    </row>
    <row r="13" spans="1:22" s="32" customFormat="1" ht="11.25" customHeight="1">
      <c r="A13" s="904">
        <v>117</v>
      </c>
      <c r="B13" s="912" t="s">
        <v>1343</v>
      </c>
      <c r="C13" s="906">
        <v>3442.4</v>
      </c>
      <c r="D13" s="907">
        <f t="shared" si="4"/>
        <v>0.16866156922383</v>
      </c>
      <c r="E13" s="906">
        <v>3227.7</v>
      </c>
      <c r="F13" s="907">
        <f t="shared" si="5"/>
        <v>93.76307227515686</v>
      </c>
      <c r="G13" s="907">
        <f t="shared" si="6"/>
        <v>0.1941784603345209</v>
      </c>
      <c r="H13" s="906">
        <v>3003.6</v>
      </c>
      <c r="I13" s="907">
        <f t="shared" si="0"/>
        <v>93.05697555534901</v>
      </c>
      <c r="J13" s="907">
        <f t="shared" si="7"/>
        <v>0.16516920440090474</v>
      </c>
      <c r="K13" s="906">
        <v>5079.4</v>
      </c>
      <c r="L13" s="907">
        <f t="shared" si="8"/>
        <v>169.11040085231056</v>
      </c>
      <c r="M13" s="907">
        <f t="shared" si="2"/>
        <v>0.27931830364694216</v>
      </c>
      <c r="N13" s="906">
        <v>5182.3</v>
      </c>
      <c r="O13" s="907">
        <f t="shared" si="9"/>
        <v>102.02582982242</v>
      </c>
      <c r="P13" s="907">
        <f t="shared" si="10"/>
        <v>0.28497681714169953</v>
      </c>
      <c r="Q13" s="909">
        <v>4300</v>
      </c>
      <c r="R13" s="907">
        <f t="shared" si="1"/>
        <v>82.97474094514018</v>
      </c>
      <c r="S13" s="907">
        <f t="shared" si="11"/>
        <v>0.27353814852078207</v>
      </c>
      <c r="T13" s="909">
        <v>4100</v>
      </c>
      <c r="U13" s="907">
        <f t="shared" si="12"/>
        <v>95.34883720930233</v>
      </c>
      <c r="V13" s="910">
        <f t="shared" si="3"/>
        <v>0.24939491319536322</v>
      </c>
    </row>
    <row r="14" spans="1:22" s="32" customFormat="1" ht="11.25" customHeight="1" thickBot="1">
      <c r="A14" s="913">
        <v>121</v>
      </c>
      <c r="B14" s="914" t="s">
        <v>695</v>
      </c>
      <c r="C14" s="915" t="s">
        <v>1205</v>
      </c>
      <c r="D14" s="916" t="s">
        <v>1205</v>
      </c>
      <c r="E14" s="915" t="s">
        <v>1205</v>
      </c>
      <c r="F14" s="916" t="s">
        <v>1205</v>
      </c>
      <c r="G14" s="916" t="s">
        <v>1205</v>
      </c>
      <c r="H14" s="915" t="s">
        <v>1205</v>
      </c>
      <c r="I14" s="916" t="s">
        <v>1205</v>
      </c>
      <c r="J14" s="916" t="s">
        <v>1205</v>
      </c>
      <c r="K14" s="915" t="s">
        <v>1205</v>
      </c>
      <c r="L14" s="916" t="s">
        <v>1205</v>
      </c>
      <c r="M14" s="916" t="s">
        <v>1205</v>
      </c>
      <c r="N14" s="915">
        <v>7</v>
      </c>
      <c r="O14" s="916" t="s">
        <v>1205</v>
      </c>
      <c r="P14" s="916">
        <f t="shared" si="10"/>
        <v>0.00038493289079981796</v>
      </c>
      <c r="Q14" s="917" t="s">
        <v>1205</v>
      </c>
      <c r="R14" s="907" t="s">
        <v>1205</v>
      </c>
      <c r="S14" s="916" t="s">
        <v>1205</v>
      </c>
      <c r="T14" s="917" t="s">
        <v>1205</v>
      </c>
      <c r="U14" s="916" t="s">
        <v>1205</v>
      </c>
      <c r="V14" s="918" t="s">
        <v>1205</v>
      </c>
    </row>
    <row r="15" spans="1:22" s="250" customFormat="1" ht="15" customHeight="1" thickBot="1">
      <c r="A15" s="1286" t="s">
        <v>479</v>
      </c>
      <c r="B15" s="1287"/>
      <c r="C15" s="919">
        <f>SUM(C5:C13)</f>
        <v>1032207.7999999999</v>
      </c>
      <c r="D15" s="920">
        <f t="shared" si="4"/>
        <v>50.57337535239288</v>
      </c>
      <c r="E15" s="919">
        <f>SUM(E5:E13)</f>
        <v>889411.4999999999</v>
      </c>
      <c r="F15" s="920">
        <f t="shared" si="5"/>
        <v>86.16593480498791</v>
      </c>
      <c r="G15" s="920">
        <f t="shared" si="6"/>
        <v>53.50700364774197</v>
      </c>
      <c r="H15" s="919">
        <f>SUM(H5:H13)</f>
        <v>791653.1</v>
      </c>
      <c r="I15" s="920">
        <f t="shared" si="0"/>
        <v>89.00864223140809</v>
      </c>
      <c r="J15" s="920">
        <f t="shared" si="7"/>
        <v>43.53333089909105</v>
      </c>
      <c r="K15" s="919">
        <f>SUM(K5:K13)</f>
        <v>926681.8</v>
      </c>
      <c r="L15" s="920">
        <f t="shared" si="8"/>
        <v>117.0565491374947</v>
      </c>
      <c r="M15" s="920">
        <f t="shared" si="2"/>
        <v>50.958614875082674</v>
      </c>
      <c r="N15" s="919">
        <f>SUM(N5:N14)</f>
        <v>994986.5</v>
      </c>
      <c r="O15" s="920">
        <f t="shared" si="9"/>
        <v>107.37089041783274</v>
      </c>
      <c r="P15" s="920">
        <f t="shared" si="10"/>
        <v>54.71471853597044</v>
      </c>
      <c r="Q15" s="921">
        <f>SUM(Q5:Q13)</f>
        <v>971709</v>
      </c>
      <c r="R15" s="920">
        <f>(Q15/N15)*100</f>
        <v>97.66052102214452</v>
      </c>
      <c r="S15" s="922">
        <f t="shared" si="11"/>
        <v>61.81383273511176</v>
      </c>
      <c r="T15" s="921">
        <f>SUM(T5:T13)</f>
        <v>1037382</v>
      </c>
      <c r="U15" s="920">
        <f t="shared" si="12"/>
        <v>106.75850486102321</v>
      </c>
      <c r="V15" s="923">
        <f t="shared" si="3"/>
        <v>63.101900936690804</v>
      </c>
    </row>
    <row r="16" spans="1:22" s="32" customFormat="1" ht="11.25" customHeight="1">
      <c r="A16" s="924">
        <v>100</v>
      </c>
      <c r="B16" s="925" t="s">
        <v>339</v>
      </c>
      <c r="C16" s="926">
        <v>1653.3</v>
      </c>
      <c r="D16" s="927">
        <f t="shared" si="4"/>
        <v>0.08100400081273476</v>
      </c>
      <c r="E16" s="926">
        <v>2639.6</v>
      </c>
      <c r="F16" s="927">
        <f t="shared" si="5"/>
        <v>159.65644468638482</v>
      </c>
      <c r="G16" s="927">
        <f t="shared" si="6"/>
        <v>0.15879835917185656</v>
      </c>
      <c r="H16" s="926">
        <v>2012.1</v>
      </c>
      <c r="I16" s="927">
        <f t="shared" si="0"/>
        <v>76.22745870586452</v>
      </c>
      <c r="J16" s="927">
        <f t="shared" si="7"/>
        <v>0.1106462099397591</v>
      </c>
      <c r="K16" s="926">
        <v>2863.8</v>
      </c>
      <c r="L16" s="927">
        <f t="shared" si="8"/>
        <v>142.32891009393174</v>
      </c>
      <c r="M16" s="927">
        <f t="shared" si="2"/>
        <v>0.15748154466750267</v>
      </c>
      <c r="N16" s="926">
        <v>2728.4</v>
      </c>
      <c r="O16" s="927">
        <f t="shared" si="9"/>
        <v>95.27201620224875</v>
      </c>
      <c r="P16" s="927">
        <f t="shared" si="10"/>
        <v>0.15003584275117476</v>
      </c>
      <c r="Q16" s="928">
        <v>6580</v>
      </c>
      <c r="R16" s="927">
        <f>(Q16/N16)*100</f>
        <v>241.16698431315058</v>
      </c>
      <c r="S16" s="927">
        <f t="shared" si="11"/>
        <v>0.4185769807597083</v>
      </c>
      <c r="T16" s="928">
        <v>6840</v>
      </c>
      <c r="U16" s="927">
        <f t="shared" si="12"/>
        <v>103.95136778115501</v>
      </c>
      <c r="V16" s="929">
        <f t="shared" si="3"/>
        <v>0.41606370884299615</v>
      </c>
    </row>
    <row r="17" spans="1:22" s="32" customFormat="1" ht="11.25" customHeight="1">
      <c r="A17" s="904">
        <v>101</v>
      </c>
      <c r="B17" s="905" t="s">
        <v>1269</v>
      </c>
      <c r="C17" s="906">
        <v>180.2</v>
      </c>
      <c r="D17" s="907">
        <f t="shared" si="4"/>
        <v>0.008828960833759635</v>
      </c>
      <c r="E17" s="906">
        <v>139.2</v>
      </c>
      <c r="F17" s="907">
        <f t="shared" si="5"/>
        <v>77.2475027746948</v>
      </c>
      <c r="G17" s="907">
        <f t="shared" si="6"/>
        <v>0.008374273221973948</v>
      </c>
      <c r="H17" s="906">
        <v>164.7</v>
      </c>
      <c r="I17" s="907">
        <f t="shared" si="0"/>
        <v>118.31896551724137</v>
      </c>
      <c r="J17" s="907">
        <f t="shared" si="7"/>
        <v>0.009056921016390001</v>
      </c>
      <c r="K17" s="906">
        <v>846.1</v>
      </c>
      <c r="L17" s="907">
        <f t="shared" si="8"/>
        <v>513.7219186399515</v>
      </c>
      <c r="M17" s="907">
        <f t="shared" si="2"/>
        <v>0.04652738841510371</v>
      </c>
      <c r="N17" s="906">
        <v>588</v>
      </c>
      <c r="O17" s="907">
        <f t="shared" si="9"/>
        <v>69.49533152109679</v>
      </c>
      <c r="P17" s="907">
        <f t="shared" si="10"/>
        <v>0.03233436282718471</v>
      </c>
      <c r="Q17" s="909">
        <v>595</v>
      </c>
      <c r="R17" s="927">
        <f aca="true" t="shared" si="13" ref="R17:R66">(Q17/N17)*100</f>
        <v>101.19047619047619</v>
      </c>
      <c r="S17" s="907">
        <f t="shared" si="11"/>
        <v>0.037850046132526814</v>
      </c>
      <c r="T17" s="909">
        <v>250</v>
      </c>
      <c r="U17" s="907">
        <f t="shared" si="12"/>
        <v>42.016806722689076</v>
      </c>
      <c r="V17" s="910">
        <f t="shared" si="3"/>
        <v>0.015207006902156293</v>
      </c>
    </row>
    <row r="18" spans="1:22" s="32" customFormat="1" ht="11.25" customHeight="1">
      <c r="A18" s="904">
        <v>102</v>
      </c>
      <c r="B18" s="905" t="s">
        <v>387</v>
      </c>
      <c r="C18" s="906">
        <v>66064.9</v>
      </c>
      <c r="D18" s="907">
        <f t="shared" si="4"/>
        <v>3.2368724449847215</v>
      </c>
      <c r="E18" s="906">
        <v>86491.5</v>
      </c>
      <c r="F18" s="907">
        <f t="shared" si="5"/>
        <v>130.91899026563274</v>
      </c>
      <c r="G18" s="907">
        <f t="shared" si="6"/>
        <v>5.203329399269826</v>
      </c>
      <c r="H18" s="906">
        <v>176104.1</v>
      </c>
      <c r="I18" s="907">
        <f t="shared" si="0"/>
        <v>203.6085626911315</v>
      </c>
      <c r="J18" s="907">
        <f t="shared" si="7"/>
        <v>9.684037184957175</v>
      </c>
      <c r="K18" s="906">
        <v>104768</v>
      </c>
      <c r="L18" s="907">
        <f t="shared" si="8"/>
        <v>59.49208451137707</v>
      </c>
      <c r="M18" s="907">
        <f t="shared" si="2"/>
        <v>5.761235586187904</v>
      </c>
      <c r="N18" s="906">
        <v>86532.5</v>
      </c>
      <c r="O18" s="907">
        <f t="shared" si="9"/>
        <v>82.59439905314599</v>
      </c>
      <c r="P18" s="907">
        <f t="shared" si="10"/>
        <v>4.758457910447893</v>
      </c>
      <c r="Q18" s="909">
        <v>86475.8</v>
      </c>
      <c r="R18" s="927">
        <f t="shared" si="13"/>
        <v>99.93447548608904</v>
      </c>
      <c r="S18" s="907">
        <f t="shared" si="11"/>
        <v>5.501030284617079</v>
      </c>
      <c r="T18" s="909">
        <v>74185</v>
      </c>
      <c r="U18" s="907">
        <f t="shared" si="12"/>
        <v>85.7870063069668</v>
      </c>
      <c r="V18" s="910">
        <f t="shared" si="3"/>
        <v>4.512527228145858</v>
      </c>
    </row>
    <row r="19" spans="1:22" s="32" customFormat="1" ht="19.5" customHeight="1">
      <c r="A19" s="904">
        <v>103</v>
      </c>
      <c r="B19" s="905" t="s">
        <v>1471</v>
      </c>
      <c r="C19" s="906" t="s">
        <v>1205</v>
      </c>
      <c r="D19" s="907" t="s">
        <v>1205</v>
      </c>
      <c r="E19" s="906" t="s">
        <v>1205</v>
      </c>
      <c r="F19" s="907" t="s">
        <v>1205</v>
      </c>
      <c r="G19" s="907" t="s">
        <v>1205</v>
      </c>
      <c r="H19" s="906" t="s">
        <v>1205</v>
      </c>
      <c r="I19" s="907" t="s">
        <v>1205</v>
      </c>
      <c r="J19" s="907" t="s">
        <v>1205</v>
      </c>
      <c r="K19" s="906">
        <v>5.5</v>
      </c>
      <c r="L19" s="907" t="s">
        <v>1205</v>
      </c>
      <c r="M19" s="907">
        <f t="shared" si="2"/>
        <v>0.0003024472713427141</v>
      </c>
      <c r="N19" s="906">
        <v>25.5</v>
      </c>
      <c r="O19" s="907">
        <f>(N19/K19)*100</f>
        <v>463.6363636363637</v>
      </c>
      <c r="P19" s="907">
        <f>(N19/$H$66)*100</f>
        <v>0.0014022555307707655</v>
      </c>
      <c r="Q19" s="909" t="s">
        <v>1205</v>
      </c>
      <c r="R19" s="927" t="s">
        <v>1205</v>
      </c>
      <c r="S19" s="930" t="s">
        <v>1205</v>
      </c>
      <c r="T19" s="909">
        <v>50</v>
      </c>
      <c r="U19" s="907" t="s">
        <v>1205</v>
      </c>
      <c r="V19" s="910">
        <f t="shared" si="3"/>
        <v>0.0030414013804312585</v>
      </c>
    </row>
    <row r="20" spans="1:22" s="32" customFormat="1" ht="11.25" customHeight="1">
      <c r="A20" s="904">
        <v>104</v>
      </c>
      <c r="B20" s="905" t="s">
        <v>1294</v>
      </c>
      <c r="C20" s="906">
        <v>3081.8</v>
      </c>
      <c r="D20" s="907">
        <f>(C20/$C$66)*100</f>
        <v>0.1509938484876828</v>
      </c>
      <c r="E20" s="906">
        <v>998.7</v>
      </c>
      <c r="F20" s="907">
        <f>(E20/C20)*100</f>
        <v>32.406385878382764</v>
      </c>
      <c r="G20" s="907">
        <f>(E20/$E$66)*100</f>
        <v>0.060081800767136366</v>
      </c>
      <c r="H20" s="906" t="s">
        <v>1205</v>
      </c>
      <c r="I20" s="907" t="s">
        <v>1205</v>
      </c>
      <c r="J20" s="907" t="s">
        <v>1205</v>
      </c>
      <c r="K20" s="906" t="s">
        <v>1205</v>
      </c>
      <c r="L20" s="907" t="s">
        <v>1205</v>
      </c>
      <c r="M20" s="907" t="s">
        <v>1205</v>
      </c>
      <c r="N20" s="906" t="s">
        <v>1205</v>
      </c>
      <c r="O20" s="907" t="s">
        <v>1205</v>
      </c>
      <c r="P20" s="907" t="s">
        <v>1205</v>
      </c>
      <c r="Q20" s="909" t="s">
        <v>1205</v>
      </c>
      <c r="R20" s="927" t="s">
        <v>1205</v>
      </c>
      <c r="S20" s="908" t="s">
        <v>1205</v>
      </c>
      <c r="T20" s="909" t="s">
        <v>1205</v>
      </c>
      <c r="U20" s="907" t="s">
        <v>1205</v>
      </c>
      <c r="V20" s="910" t="s">
        <v>1205</v>
      </c>
    </row>
    <row r="21" spans="1:22" s="32" customFormat="1" ht="11.25" customHeight="1">
      <c r="A21" s="904">
        <v>104</v>
      </c>
      <c r="B21" s="905" t="s">
        <v>1295</v>
      </c>
      <c r="C21" s="906" t="s">
        <v>1205</v>
      </c>
      <c r="D21" s="907" t="s">
        <v>1205</v>
      </c>
      <c r="E21" s="906">
        <v>135.9</v>
      </c>
      <c r="F21" s="907" t="s">
        <v>1205</v>
      </c>
      <c r="G21" s="907">
        <f>(E21/$E$66)*100</f>
        <v>0.008175745193004739</v>
      </c>
      <c r="H21" s="906">
        <v>421.3</v>
      </c>
      <c r="I21" s="907">
        <f t="shared" si="0"/>
        <v>310.0073583517292</v>
      </c>
      <c r="J21" s="907">
        <f>(H21/$H$66)*100</f>
        <v>0.023167460984851902</v>
      </c>
      <c r="K21" s="906">
        <v>473</v>
      </c>
      <c r="L21" s="907">
        <f>(K21/H21)*100</f>
        <v>112.2715404699739</v>
      </c>
      <c r="M21" s="907">
        <f>(K21/$H$66)*100</f>
        <v>0.026010465335473413</v>
      </c>
      <c r="N21" s="906">
        <v>347.7</v>
      </c>
      <c r="O21" s="907">
        <f>(N21/K21)*100</f>
        <v>73.50951374207187</v>
      </c>
      <c r="P21" s="907">
        <f>(N21/$H$66)*100</f>
        <v>0.01912016659015667</v>
      </c>
      <c r="Q21" s="909">
        <v>500</v>
      </c>
      <c r="R21" s="927">
        <f t="shared" si="13"/>
        <v>143.80212827149842</v>
      </c>
      <c r="S21" s="907">
        <f aca="true" t="shared" si="14" ref="S21:S26">(Q21/$Q$66)*100</f>
        <v>0.031806761455904886</v>
      </c>
      <c r="T21" s="909">
        <v>135</v>
      </c>
      <c r="U21" s="907">
        <f>(T21/Q21)*100</f>
        <v>27</v>
      </c>
      <c r="V21" s="910">
        <f aca="true" t="shared" si="15" ref="V21:V26">(T21/$T$66)*100</f>
        <v>0.008211783727164398</v>
      </c>
    </row>
    <row r="22" spans="1:22" s="32" customFormat="1" ht="11.25" customHeight="1">
      <c r="A22" s="904">
        <v>105</v>
      </c>
      <c r="B22" s="905" t="s">
        <v>340</v>
      </c>
      <c r="C22" s="906">
        <v>2558</v>
      </c>
      <c r="D22" s="907">
        <f>(C22/$C$66)*100</f>
        <v>0.12533008775114954</v>
      </c>
      <c r="E22" s="906">
        <v>2622.5</v>
      </c>
      <c r="F22" s="907">
        <f>(E22/C22)*100</f>
        <v>102.52150117279125</v>
      </c>
      <c r="G22" s="907">
        <f>(E22/$E$66)*100</f>
        <v>0.15776962302174338</v>
      </c>
      <c r="H22" s="906">
        <v>72.8</v>
      </c>
      <c r="I22" s="907">
        <f t="shared" si="0"/>
        <v>2.775977121067683</v>
      </c>
      <c r="J22" s="907">
        <f>(H22/$H$66)*100</f>
        <v>0.004003302064318107</v>
      </c>
      <c r="K22" s="906">
        <v>115.1</v>
      </c>
      <c r="L22" s="907">
        <f>(K22/H22)*100</f>
        <v>158.1043956043956</v>
      </c>
      <c r="M22" s="907">
        <f>(K22/$H$66)*100</f>
        <v>0.006329396533008434</v>
      </c>
      <c r="N22" s="906">
        <v>146.6</v>
      </c>
      <c r="O22" s="907">
        <f>(N22/K22)*100</f>
        <v>127.36750651607298</v>
      </c>
      <c r="P22" s="907">
        <f>(N22/$H$66)*100</f>
        <v>0.008061594541607615</v>
      </c>
      <c r="Q22" s="909">
        <v>60</v>
      </c>
      <c r="R22" s="927">
        <f t="shared" si="13"/>
        <v>40.92769440654843</v>
      </c>
      <c r="S22" s="907">
        <f t="shared" si="14"/>
        <v>0.0038168113747085865</v>
      </c>
      <c r="T22" s="909">
        <v>0</v>
      </c>
      <c r="U22" s="907">
        <f>(T22/Q22)*100</f>
        <v>0</v>
      </c>
      <c r="V22" s="910">
        <f t="shared" si="15"/>
        <v>0</v>
      </c>
    </row>
    <row r="23" spans="1:22" s="32" customFormat="1" ht="11.25" customHeight="1">
      <c r="A23" s="904">
        <v>106</v>
      </c>
      <c r="B23" s="905" t="s">
        <v>341</v>
      </c>
      <c r="C23" s="906">
        <v>542.1</v>
      </c>
      <c r="D23" s="907">
        <f>(C23/$C$66)*100</f>
        <v>0.026560375515988336</v>
      </c>
      <c r="E23" s="906">
        <v>537.1</v>
      </c>
      <c r="F23" s="907">
        <f>(E23/C23)*100</f>
        <v>99.07766094816455</v>
      </c>
      <c r="G23" s="907">
        <f>(E23/$E$66)*100</f>
        <v>0.03231194071495839</v>
      </c>
      <c r="H23" s="906">
        <v>395.6</v>
      </c>
      <c r="I23" s="907">
        <f t="shared" si="0"/>
        <v>73.6548128840067</v>
      </c>
      <c r="J23" s="907">
        <f>(H23/$H$66)*100</f>
        <v>0.021754207371486856</v>
      </c>
      <c r="K23" s="906">
        <v>550.7</v>
      </c>
      <c r="L23" s="907">
        <f>(K23/H23)*100</f>
        <v>139.20626895854397</v>
      </c>
      <c r="M23" s="907">
        <f>(K23/$H$66)*100</f>
        <v>0.030283220423351395</v>
      </c>
      <c r="N23" s="906">
        <v>788.4</v>
      </c>
      <c r="O23" s="907">
        <f>(N23/K23)*100</f>
        <v>143.16324677682948</v>
      </c>
      <c r="P23" s="907">
        <f>(N23/$H$66)*100</f>
        <v>0.04335444158665378</v>
      </c>
      <c r="Q23" s="909">
        <v>293</v>
      </c>
      <c r="R23" s="927">
        <f t="shared" si="13"/>
        <v>37.1638762049721</v>
      </c>
      <c r="S23" s="907">
        <f t="shared" si="14"/>
        <v>0.018638762213160263</v>
      </c>
      <c r="T23" s="909">
        <v>299</v>
      </c>
      <c r="U23" s="907">
        <f>(T23/Q23)*100</f>
        <v>102.04778156996588</v>
      </c>
      <c r="V23" s="910">
        <f t="shared" si="15"/>
        <v>0.018187580254978925</v>
      </c>
    </row>
    <row r="24" spans="1:22" s="32" customFormat="1" ht="11.25" customHeight="1">
      <c r="A24" s="904">
        <v>108</v>
      </c>
      <c r="B24" s="905" t="s">
        <v>1296</v>
      </c>
      <c r="C24" s="906">
        <v>1272.2</v>
      </c>
      <c r="D24" s="907">
        <f>(C24/$C$66)*100</f>
        <v>0.06233187554222535</v>
      </c>
      <c r="E24" s="906">
        <v>3140.5</v>
      </c>
      <c r="F24" s="907">
        <f>(E24/C24)*100</f>
        <v>246.85584027668605</v>
      </c>
      <c r="G24" s="907">
        <f>(E24/$E$66)*100</f>
        <v>0.1889325075690315</v>
      </c>
      <c r="H24" s="906">
        <v>2732.6</v>
      </c>
      <c r="I24" s="907">
        <f t="shared" si="0"/>
        <v>87.01162235312849</v>
      </c>
      <c r="J24" s="907">
        <f>(H24/$H$66)*100</f>
        <v>0.15026680248565466</v>
      </c>
      <c r="K24" s="906">
        <v>1081</v>
      </c>
      <c r="L24" s="907">
        <f>(K24/H24)*100</f>
        <v>39.55939398375174</v>
      </c>
      <c r="M24" s="907">
        <f>(K24/$H$66)*100</f>
        <v>0.05944463642208617</v>
      </c>
      <c r="N24" s="906">
        <v>1482.5</v>
      </c>
      <c r="O24" s="907">
        <f>(N24/K24)*100</f>
        <v>137.14153561517114</v>
      </c>
      <c r="P24" s="907">
        <f>(N24/$H$66)*100</f>
        <v>0.0815232872301043</v>
      </c>
      <c r="Q24" s="909">
        <v>481</v>
      </c>
      <c r="R24" s="927">
        <f t="shared" si="13"/>
        <v>32.44519392917369</v>
      </c>
      <c r="S24" s="907">
        <f t="shared" si="14"/>
        <v>0.0305981045205805</v>
      </c>
      <c r="T24" s="909">
        <v>14200</v>
      </c>
      <c r="U24" s="907">
        <f>(T24/Q24)*100</f>
        <v>2952.1829521829522</v>
      </c>
      <c r="V24" s="910">
        <f t="shared" si="15"/>
        <v>0.8637579920424774</v>
      </c>
    </row>
    <row r="25" spans="1:22" s="32" customFormat="1" ht="11.25" customHeight="1">
      <c r="A25" s="904">
        <v>109</v>
      </c>
      <c r="B25" s="905" t="s">
        <v>1012</v>
      </c>
      <c r="C25" s="906" t="s">
        <v>1205</v>
      </c>
      <c r="D25" s="907" t="s">
        <v>1205</v>
      </c>
      <c r="E25" s="906" t="s">
        <v>1205</v>
      </c>
      <c r="F25" s="907" t="s">
        <v>1205</v>
      </c>
      <c r="G25" s="907" t="s">
        <v>1205</v>
      </c>
      <c r="H25" s="906" t="s">
        <v>1205</v>
      </c>
      <c r="I25" s="907" t="s">
        <v>1205</v>
      </c>
      <c r="J25" s="907" t="s">
        <v>1205</v>
      </c>
      <c r="K25" s="906">
        <v>103.9</v>
      </c>
      <c r="L25" s="907" t="s">
        <v>1205</v>
      </c>
      <c r="M25" s="907">
        <f>(K25/$H$66)*100</f>
        <v>0.005713503907728726</v>
      </c>
      <c r="N25" s="906">
        <v>172.6</v>
      </c>
      <c r="O25" s="907">
        <f>(N25/K25)*100</f>
        <v>166.12127045235803</v>
      </c>
      <c r="P25" s="907">
        <f>(N25/$H$66)*100</f>
        <v>0.009491345278864083</v>
      </c>
      <c r="Q25" s="909">
        <v>100</v>
      </c>
      <c r="R25" s="927">
        <f t="shared" si="13"/>
        <v>57.93742757821553</v>
      </c>
      <c r="S25" s="907">
        <f t="shared" si="14"/>
        <v>0.006361352291180978</v>
      </c>
      <c r="T25" s="909">
        <v>100</v>
      </c>
      <c r="U25" s="907" t="s">
        <v>1205</v>
      </c>
      <c r="V25" s="910">
        <f t="shared" si="15"/>
        <v>0.006082802760862517</v>
      </c>
    </row>
    <row r="26" spans="1:22" s="32" customFormat="1" ht="11.25" customHeight="1">
      <c r="A26" s="904">
        <v>110</v>
      </c>
      <c r="B26" s="905" t="s">
        <v>391</v>
      </c>
      <c r="C26" s="906">
        <v>207.5</v>
      </c>
      <c r="D26" s="907">
        <f aca="true" t="shared" si="16" ref="D26:D35">(C26/$C$66)*100</f>
        <v>0.010166533701471277</v>
      </c>
      <c r="E26" s="906">
        <v>245.1</v>
      </c>
      <c r="F26" s="907">
        <f aca="true" t="shared" si="17" ref="F26:F31">(E26/C26)*100</f>
        <v>118.12048192771083</v>
      </c>
      <c r="G26" s="907">
        <f aca="true" t="shared" si="18" ref="G26:G35">(E26/$E$66)*100</f>
        <v>0.014745218151622231</v>
      </c>
      <c r="H26" s="906">
        <v>310.8</v>
      </c>
      <c r="I26" s="907">
        <f t="shared" si="0"/>
        <v>126.80538555691557</v>
      </c>
      <c r="J26" s="907">
        <f aca="true" t="shared" si="19" ref="J26:J35">(H26/$H$66)*100</f>
        <v>0.01709102035151192</v>
      </c>
      <c r="K26" s="906">
        <v>4240.1</v>
      </c>
      <c r="L26" s="907">
        <f aca="true" t="shared" si="20" ref="L26:L31">(K26/H26)*100</f>
        <v>1364.2535392535392</v>
      </c>
      <c r="M26" s="907">
        <f aca="true" t="shared" si="21" ref="M26:M32">(K26/$H$66)*100</f>
        <v>0.23316485004004403</v>
      </c>
      <c r="N26" s="906">
        <v>5377.7</v>
      </c>
      <c r="O26" s="907">
        <f aca="true" t="shared" si="22" ref="O26:O37">(N26/K26)*100</f>
        <v>126.8295559067003</v>
      </c>
      <c r="P26" s="907">
        <f aca="true" t="shared" si="23" ref="P26:P37">(N26/$H$66)*100</f>
        <v>0.29572194383631156</v>
      </c>
      <c r="Q26" s="909">
        <v>4650</v>
      </c>
      <c r="R26" s="927">
        <f t="shared" si="13"/>
        <v>86.46819272179556</v>
      </c>
      <c r="S26" s="907">
        <f t="shared" si="14"/>
        <v>0.29580288153991546</v>
      </c>
      <c r="T26" s="909">
        <v>7000</v>
      </c>
      <c r="U26" s="907">
        <f>(T26/Q26)*100</f>
        <v>150.53763440860214</v>
      </c>
      <c r="V26" s="910">
        <f t="shared" si="15"/>
        <v>0.42579619326037615</v>
      </c>
    </row>
    <row r="27" spans="1:22" s="32" customFormat="1" ht="19.5" customHeight="1">
      <c r="A27" s="904">
        <v>111</v>
      </c>
      <c r="B27" s="905" t="s">
        <v>1297</v>
      </c>
      <c r="C27" s="906">
        <v>400.3</v>
      </c>
      <c r="D27" s="907">
        <f t="shared" si="16"/>
        <v>0.01961283585879013</v>
      </c>
      <c r="E27" s="906">
        <v>5.5</v>
      </c>
      <c r="F27" s="907">
        <f t="shared" si="17"/>
        <v>1.3739695228578566</v>
      </c>
      <c r="G27" s="907">
        <f t="shared" si="18"/>
        <v>0.0003308800482820166</v>
      </c>
      <c r="H27" s="906">
        <v>11</v>
      </c>
      <c r="I27" s="907">
        <f t="shared" si="0"/>
        <v>200</v>
      </c>
      <c r="J27" s="907">
        <f t="shared" si="19"/>
        <v>0.0006048945426854282</v>
      </c>
      <c r="K27" s="906">
        <v>12.3</v>
      </c>
      <c r="L27" s="907">
        <f t="shared" si="20"/>
        <v>111.81818181818181</v>
      </c>
      <c r="M27" s="907">
        <f t="shared" si="21"/>
        <v>0.0006763820795482516</v>
      </c>
      <c r="N27" s="906">
        <v>90.7</v>
      </c>
      <c r="O27" s="907">
        <f t="shared" si="22"/>
        <v>737.3983739837398</v>
      </c>
      <c r="P27" s="907">
        <f t="shared" si="23"/>
        <v>0.004987630456506213</v>
      </c>
      <c r="Q27" s="909" t="s">
        <v>1205</v>
      </c>
      <c r="R27" s="927" t="s">
        <v>1205</v>
      </c>
      <c r="S27" s="907" t="s">
        <v>1205</v>
      </c>
      <c r="T27" s="909" t="s">
        <v>1205</v>
      </c>
      <c r="U27" s="907" t="s">
        <v>1205</v>
      </c>
      <c r="V27" s="910" t="s">
        <v>1205</v>
      </c>
    </row>
    <row r="28" spans="1:22" s="32" customFormat="1" ht="11.25" customHeight="1">
      <c r="A28" s="904">
        <v>112</v>
      </c>
      <c r="B28" s="905" t="s">
        <v>1344</v>
      </c>
      <c r="C28" s="906">
        <v>3495.4</v>
      </c>
      <c r="D28" s="907">
        <f t="shared" si="16"/>
        <v>0.1712583224102299</v>
      </c>
      <c r="E28" s="906">
        <v>1146.5</v>
      </c>
      <c r="F28" s="907">
        <f t="shared" si="17"/>
        <v>32.800251759455286</v>
      </c>
      <c r="G28" s="907">
        <f t="shared" si="18"/>
        <v>0.06897345006460584</v>
      </c>
      <c r="H28" s="906">
        <v>813.6</v>
      </c>
      <c r="I28" s="907">
        <f t="shared" si="0"/>
        <v>70.96380287832534</v>
      </c>
      <c r="J28" s="907">
        <f t="shared" si="19"/>
        <v>0.044740199993533125</v>
      </c>
      <c r="K28" s="906">
        <v>663.3</v>
      </c>
      <c r="L28" s="907">
        <f t="shared" si="20"/>
        <v>81.52654867256636</v>
      </c>
      <c r="M28" s="907">
        <f t="shared" si="21"/>
        <v>0.036475140923931317</v>
      </c>
      <c r="N28" s="906">
        <v>395.2</v>
      </c>
      <c r="O28" s="907">
        <f t="shared" si="22"/>
        <v>59.58088346148048</v>
      </c>
      <c r="P28" s="907">
        <f t="shared" si="23"/>
        <v>0.021732211206298292</v>
      </c>
      <c r="Q28" s="909">
        <v>300</v>
      </c>
      <c r="R28" s="927">
        <f t="shared" si="13"/>
        <v>75.91093117408907</v>
      </c>
      <c r="S28" s="907">
        <f aca="true" t="shared" si="24" ref="S28:S37">(Q28/$Q$66)*100</f>
        <v>0.01908405687354293</v>
      </c>
      <c r="T28" s="909">
        <v>103100</v>
      </c>
      <c r="U28" s="907" t="s">
        <v>1205</v>
      </c>
      <c r="V28" s="910">
        <f aca="true" t="shared" si="25" ref="V28:V34">(T28/$T$66)*100</f>
        <v>6.271369646449256</v>
      </c>
    </row>
    <row r="29" spans="1:22" s="32" customFormat="1" ht="11.25" customHeight="1">
      <c r="A29" s="904">
        <v>113</v>
      </c>
      <c r="B29" s="905" t="s">
        <v>1014</v>
      </c>
      <c r="C29" s="906">
        <v>296.3</v>
      </c>
      <c r="D29" s="907">
        <f t="shared" si="16"/>
        <v>0.014517320172269588</v>
      </c>
      <c r="E29" s="906">
        <v>393.4</v>
      </c>
      <c r="F29" s="907">
        <f t="shared" si="17"/>
        <v>132.77084036449543</v>
      </c>
      <c r="G29" s="907">
        <f t="shared" si="18"/>
        <v>0.02366694745348097</v>
      </c>
      <c r="H29" s="906">
        <v>259.4</v>
      </c>
      <c r="I29" s="907">
        <f t="shared" si="0"/>
        <v>65.93797661413319</v>
      </c>
      <c r="J29" s="907">
        <f t="shared" si="19"/>
        <v>0.014264513124781825</v>
      </c>
      <c r="K29" s="906">
        <v>204.8</v>
      </c>
      <c r="L29" s="907">
        <f t="shared" si="20"/>
        <v>78.9514263685428</v>
      </c>
      <c r="M29" s="907">
        <f t="shared" si="21"/>
        <v>0.011262036576543245</v>
      </c>
      <c r="N29" s="906">
        <v>234.2</v>
      </c>
      <c r="O29" s="907">
        <f t="shared" si="22"/>
        <v>114.35546874999997</v>
      </c>
      <c r="P29" s="907">
        <f t="shared" si="23"/>
        <v>0.01287875471790248</v>
      </c>
      <c r="Q29" s="909">
        <v>510</v>
      </c>
      <c r="R29" s="927">
        <f t="shared" si="13"/>
        <v>217.76259607173358</v>
      </c>
      <c r="S29" s="907">
        <f t="shared" si="24"/>
        <v>0.03244289668502298</v>
      </c>
      <c r="T29" s="909">
        <v>410</v>
      </c>
      <c r="U29" s="907">
        <f>(T29/Q29)*100</f>
        <v>80.3921568627451</v>
      </c>
      <c r="V29" s="910">
        <f t="shared" si="25"/>
        <v>0.02493949131953632</v>
      </c>
    </row>
    <row r="30" spans="1:22" s="32" customFormat="1" ht="11.25" customHeight="1">
      <c r="A30" s="904">
        <v>114</v>
      </c>
      <c r="B30" s="905" t="s">
        <v>344</v>
      </c>
      <c r="C30" s="906">
        <v>3111.2</v>
      </c>
      <c r="D30" s="907">
        <f t="shared" si="16"/>
        <v>0.15243431157598764</v>
      </c>
      <c r="E30" s="906">
        <v>3353.7</v>
      </c>
      <c r="F30" s="907">
        <f t="shared" si="17"/>
        <v>107.79442015942402</v>
      </c>
      <c r="G30" s="907">
        <f t="shared" si="18"/>
        <v>0.20175862144061804</v>
      </c>
      <c r="H30" s="906">
        <v>4027.8</v>
      </c>
      <c r="I30" s="907">
        <f t="shared" si="0"/>
        <v>120.10018785222294</v>
      </c>
      <c r="J30" s="907">
        <f t="shared" si="19"/>
        <v>0.22149038536621526</v>
      </c>
      <c r="K30" s="906">
        <v>4454.1</v>
      </c>
      <c r="L30" s="907">
        <f t="shared" si="20"/>
        <v>110.58394160583941</v>
      </c>
      <c r="M30" s="907">
        <f t="shared" si="21"/>
        <v>0.2449327984159242</v>
      </c>
      <c r="N30" s="906">
        <v>5109.2</v>
      </c>
      <c r="O30" s="907">
        <f t="shared" si="22"/>
        <v>114.70779731034327</v>
      </c>
      <c r="P30" s="907">
        <f t="shared" si="23"/>
        <v>0.28095701795349</v>
      </c>
      <c r="Q30" s="909">
        <v>5160</v>
      </c>
      <c r="R30" s="927">
        <f t="shared" si="13"/>
        <v>100.99428481954122</v>
      </c>
      <c r="S30" s="907">
        <f t="shared" si="24"/>
        <v>0.3282457782249384</v>
      </c>
      <c r="T30" s="909">
        <v>6510</v>
      </c>
      <c r="U30" s="907">
        <f>(T30/Q30)*100</f>
        <v>126.16279069767442</v>
      </c>
      <c r="V30" s="910">
        <f t="shared" si="25"/>
        <v>0.3959904597321499</v>
      </c>
    </row>
    <row r="31" spans="1:22" s="32" customFormat="1" ht="11.25" customHeight="1">
      <c r="A31" s="904">
        <v>115</v>
      </c>
      <c r="B31" s="905" t="s">
        <v>345</v>
      </c>
      <c r="C31" s="906">
        <v>51156.6</v>
      </c>
      <c r="D31" s="907">
        <f t="shared" si="16"/>
        <v>2.506435170856316</v>
      </c>
      <c r="E31" s="906">
        <v>54265.9</v>
      </c>
      <c r="F31" s="907">
        <f t="shared" si="17"/>
        <v>106.07800362025624</v>
      </c>
      <c r="G31" s="907">
        <f t="shared" si="18"/>
        <v>3.264637020375834</v>
      </c>
      <c r="H31" s="906">
        <v>126029.4</v>
      </c>
      <c r="I31" s="907">
        <f t="shared" si="0"/>
        <v>232.24419018204802</v>
      </c>
      <c r="J31" s="907">
        <f t="shared" si="19"/>
        <v>6.930408752538082</v>
      </c>
      <c r="K31" s="906">
        <v>129361</v>
      </c>
      <c r="L31" s="907">
        <f t="shared" si="20"/>
        <v>102.64351016508846</v>
      </c>
      <c r="M31" s="907">
        <f t="shared" si="21"/>
        <v>7.113614812393607</v>
      </c>
      <c r="N31" s="906">
        <v>167287.7</v>
      </c>
      <c r="O31" s="907">
        <f t="shared" si="22"/>
        <v>129.318496301049</v>
      </c>
      <c r="P31" s="907">
        <f t="shared" si="23"/>
        <v>9.1992197080361</v>
      </c>
      <c r="Q31" s="909">
        <v>125288</v>
      </c>
      <c r="R31" s="927">
        <f t="shared" si="13"/>
        <v>74.89373097962371</v>
      </c>
      <c r="S31" s="907">
        <f t="shared" si="24"/>
        <v>7.970011058574824</v>
      </c>
      <c r="T31" s="909">
        <v>29924</v>
      </c>
      <c r="U31" s="907">
        <f>(T31/Q31)*100</f>
        <v>23.884170870314794</v>
      </c>
      <c r="V31" s="910">
        <f t="shared" si="25"/>
        <v>1.8202178981604995</v>
      </c>
    </row>
    <row r="32" spans="1:22" s="32" customFormat="1" ht="19.5" customHeight="1">
      <c r="A32" s="904">
        <v>116</v>
      </c>
      <c r="B32" s="905" t="s">
        <v>1103</v>
      </c>
      <c r="C32" s="906" t="s">
        <v>1205</v>
      </c>
      <c r="D32" s="907" t="s">
        <v>1205</v>
      </c>
      <c r="E32" s="906" t="s">
        <v>1205</v>
      </c>
      <c r="F32" s="907" t="s">
        <v>1205</v>
      </c>
      <c r="G32" s="907" t="s">
        <v>1205</v>
      </c>
      <c r="H32" s="906" t="s">
        <v>1205</v>
      </c>
      <c r="I32" s="907" t="s">
        <v>1205</v>
      </c>
      <c r="J32" s="907" t="s">
        <v>1205</v>
      </c>
      <c r="K32" s="906">
        <v>433.9</v>
      </c>
      <c r="L32" s="907" t="s">
        <v>1205</v>
      </c>
      <c r="M32" s="907">
        <f t="shared" si="21"/>
        <v>0.02386034018829157</v>
      </c>
      <c r="N32" s="906">
        <v>12.7</v>
      </c>
      <c r="O32" s="907">
        <f t="shared" si="22"/>
        <v>2.926941691634017</v>
      </c>
      <c r="P32" s="907">
        <f t="shared" si="23"/>
        <v>0.0006983782447368126</v>
      </c>
      <c r="Q32" s="909">
        <v>0</v>
      </c>
      <c r="R32" s="927">
        <f t="shared" si="13"/>
        <v>0</v>
      </c>
      <c r="S32" s="907" t="s">
        <v>1205</v>
      </c>
      <c r="T32" s="909">
        <v>15</v>
      </c>
      <c r="U32" s="907" t="s">
        <v>1205</v>
      </c>
      <c r="V32" s="910">
        <f t="shared" si="25"/>
        <v>0.0009124204141293775</v>
      </c>
    </row>
    <row r="33" spans="1:22" s="32" customFormat="1" ht="11.25" customHeight="1">
      <c r="A33" s="904">
        <v>117</v>
      </c>
      <c r="B33" s="905" t="s">
        <v>1343</v>
      </c>
      <c r="C33" s="911">
        <v>311.7</v>
      </c>
      <c r="D33" s="907">
        <f t="shared" si="16"/>
        <v>0.015271848456619745</v>
      </c>
      <c r="E33" s="911">
        <v>389.9</v>
      </c>
      <c r="F33" s="907">
        <f>(E33/C33)*100</f>
        <v>125.08822585819699</v>
      </c>
      <c r="G33" s="907">
        <f t="shared" si="18"/>
        <v>0.02345638742275605</v>
      </c>
      <c r="H33" s="911">
        <v>488.7</v>
      </c>
      <c r="I33" s="907">
        <f t="shared" si="0"/>
        <v>125.33983072582716</v>
      </c>
      <c r="J33" s="907">
        <f t="shared" si="19"/>
        <v>0.026873814819124434</v>
      </c>
      <c r="K33" s="911">
        <v>482.4</v>
      </c>
      <c r="L33" s="907">
        <f>(K33/H33)*100</f>
        <v>98.71086556169428</v>
      </c>
      <c r="M33" s="907">
        <f>(K33/$H$66)*100</f>
        <v>0.026527375217404597</v>
      </c>
      <c r="N33" s="911">
        <v>661.8</v>
      </c>
      <c r="O33" s="907">
        <f t="shared" si="22"/>
        <v>137.18905472636814</v>
      </c>
      <c r="P33" s="907">
        <f t="shared" si="23"/>
        <v>0.03639265530447421</v>
      </c>
      <c r="Q33" s="908">
        <v>480</v>
      </c>
      <c r="R33" s="927">
        <f t="shared" si="13"/>
        <v>72.52946509519492</v>
      </c>
      <c r="S33" s="907">
        <f t="shared" si="24"/>
        <v>0.03053449099766869</v>
      </c>
      <c r="T33" s="908">
        <v>600</v>
      </c>
      <c r="U33" s="907">
        <f>(T33/Q33)*100</f>
        <v>125</v>
      </c>
      <c r="V33" s="910">
        <f t="shared" si="25"/>
        <v>0.0364968165651751</v>
      </c>
    </row>
    <row r="34" spans="1:22" s="32" customFormat="1" ht="11.25" customHeight="1">
      <c r="A34" s="904">
        <v>119</v>
      </c>
      <c r="B34" s="905" t="s">
        <v>346</v>
      </c>
      <c r="C34" s="906">
        <v>7.2</v>
      </c>
      <c r="D34" s="907">
        <f t="shared" si="16"/>
        <v>0.0003527664706052684</v>
      </c>
      <c r="E34" s="906">
        <v>1180.8</v>
      </c>
      <c r="F34" s="907">
        <f>(E34/C34)*100</f>
        <v>16400</v>
      </c>
      <c r="G34" s="907">
        <f t="shared" si="18"/>
        <v>0.07103693836571004</v>
      </c>
      <c r="H34" s="906">
        <v>1162.4</v>
      </c>
      <c r="I34" s="907">
        <f t="shared" si="0"/>
        <v>98.44173441734418</v>
      </c>
      <c r="J34" s="907">
        <f t="shared" si="19"/>
        <v>0.06392085603795836</v>
      </c>
      <c r="K34" s="906">
        <v>63.4</v>
      </c>
      <c r="L34" s="907">
        <f>(K34/H34)*100</f>
        <v>5.4542326221610455</v>
      </c>
      <c r="M34" s="907">
        <f>(K34/$H$66)*100</f>
        <v>0.0034863921823869225</v>
      </c>
      <c r="N34" s="906">
        <v>167</v>
      </c>
      <c r="O34" s="907">
        <f t="shared" si="22"/>
        <v>263.4069400630915</v>
      </c>
      <c r="P34" s="907">
        <f t="shared" si="23"/>
        <v>0.009183398966224228</v>
      </c>
      <c r="Q34" s="909">
        <v>652</v>
      </c>
      <c r="R34" s="927">
        <f t="shared" si="13"/>
        <v>390.4191616766467</v>
      </c>
      <c r="S34" s="907">
        <f t="shared" si="24"/>
        <v>0.04147601693849997</v>
      </c>
      <c r="T34" s="909">
        <v>255</v>
      </c>
      <c r="U34" s="907">
        <f>(T34/Q34)*100</f>
        <v>39.11042944785276</v>
      </c>
      <c r="V34" s="910">
        <f t="shared" si="25"/>
        <v>0.01551114704019942</v>
      </c>
    </row>
    <row r="35" spans="1:22" s="32" customFormat="1" ht="11.25" customHeight="1">
      <c r="A35" s="904">
        <v>119</v>
      </c>
      <c r="B35" s="905" t="s">
        <v>347</v>
      </c>
      <c r="C35" s="906">
        <v>579.9</v>
      </c>
      <c r="D35" s="907">
        <f t="shared" si="16"/>
        <v>0.028412399486665994</v>
      </c>
      <c r="E35" s="906">
        <v>233.8</v>
      </c>
      <c r="F35" s="907">
        <f>(E35/C35)*100</f>
        <v>40.31729608553199</v>
      </c>
      <c r="G35" s="907">
        <f t="shared" si="18"/>
        <v>0.014065410052424636</v>
      </c>
      <c r="H35" s="906">
        <v>420.9</v>
      </c>
      <c r="I35" s="907">
        <f t="shared" si="0"/>
        <v>180.0256629597947</v>
      </c>
      <c r="J35" s="907">
        <f t="shared" si="19"/>
        <v>0.023145464819663338</v>
      </c>
      <c r="K35" s="906">
        <v>864.5</v>
      </c>
      <c r="L35" s="907">
        <f>(K35/H35)*100</f>
        <v>205.39320503682586</v>
      </c>
      <c r="M35" s="907">
        <f>(K35/$H$66)*100</f>
        <v>0.04753921201377752</v>
      </c>
      <c r="N35" s="906">
        <v>1181.8</v>
      </c>
      <c r="O35" s="907">
        <f t="shared" si="22"/>
        <v>136.7032967032967</v>
      </c>
      <c r="P35" s="907">
        <f t="shared" si="23"/>
        <v>0.06498767004960355</v>
      </c>
      <c r="Q35" s="909">
        <v>0</v>
      </c>
      <c r="R35" s="927">
        <f t="shared" si="13"/>
        <v>0</v>
      </c>
      <c r="S35" s="907" t="s">
        <v>1205</v>
      </c>
      <c r="T35" s="909" t="s">
        <v>1205</v>
      </c>
      <c r="U35" s="907" t="s">
        <v>1205</v>
      </c>
      <c r="V35" s="910" t="s">
        <v>1205</v>
      </c>
    </row>
    <row r="36" spans="1:22" s="32" customFormat="1" ht="11.25" customHeight="1">
      <c r="A36" s="904">
        <v>121</v>
      </c>
      <c r="B36" s="905" t="s">
        <v>695</v>
      </c>
      <c r="C36" s="906" t="s">
        <v>1205</v>
      </c>
      <c r="D36" s="907" t="s">
        <v>1205</v>
      </c>
      <c r="E36" s="906" t="s">
        <v>1205</v>
      </c>
      <c r="F36" s="907" t="s">
        <v>1205</v>
      </c>
      <c r="G36" s="907" t="s">
        <v>1205</v>
      </c>
      <c r="H36" s="906" t="s">
        <v>1205</v>
      </c>
      <c r="I36" s="907" t="s">
        <v>1205</v>
      </c>
      <c r="J36" s="907" t="s">
        <v>1205</v>
      </c>
      <c r="K36" s="906">
        <v>10</v>
      </c>
      <c r="L36" s="907" t="s">
        <v>1205</v>
      </c>
      <c r="M36" s="907">
        <f>(K36/$H$66)*100</f>
        <v>0.0005499041297140256</v>
      </c>
      <c r="N36" s="906">
        <v>50</v>
      </c>
      <c r="O36" s="907">
        <f t="shared" si="22"/>
        <v>500</v>
      </c>
      <c r="P36" s="907">
        <f t="shared" si="23"/>
        <v>0.0027495206485701282</v>
      </c>
      <c r="Q36" s="909">
        <v>50</v>
      </c>
      <c r="R36" s="927">
        <f t="shared" si="13"/>
        <v>100</v>
      </c>
      <c r="S36" s="907">
        <f t="shared" si="24"/>
        <v>0.003180676145590489</v>
      </c>
      <c r="T36" s="909">
        <v>60</v>
      </c>
      <c r="U36" s="907">
        <f>(T36/Q36)*100</f>
        <v>120</v>
      </c>
      <c r="V36" s="910">
        <f>(T36/$T$66)*100</f>
        <v>0.00364968165651751</v>
      </c>
    </row>
    <row r="37" spans="1:22" s="32" customFormat="1" ht="11.25" customHeight="1">
      <c r="A37" s="904">
        <v>122</v>
      </c>
      <c r="B37" s="905" t="s">
        <v>1271</v>
      </c>
      <c r="C37" s="906" t="s">
        <v>1205</v>
      </c>
      <c r="D37" s="907" t="s">
        <v>1205</v>
      </c>
      <c r="E37" s="906" t="s">
        <v>1205</v>
      </c>
      <c r="F37" s="907" t="s">
        <v>1205</v>
      </c>
      <c r="G37" s="907" t="s">
        <v>1205</v>
      </c>
      <c r="H37" s="906">
        <v>366</v>
      </c>
      <c r="I37" s="907" t="s">
        <v>1205</v>
      </c>
      <c r="J37" s="907">
        <f>(H37/$H$66)*100</f>
        <v>0.020126491147533336</v>
      </c>
      <c r="K37" s="906">
        <v>1339</v>
      </c>
      <c r="L37" s="907" t="s">
        <v>1205</v>
      </c>
      <c r="M37" s="907">
        <f>(K37/$H$66)*100</f>
        <v>0.07363216296870803</v>
      </c>
      <c r="N37" s="906">
        <v>1554.3</v>
      </c>
      <c r="O37" s="907">
        <f t="shared" si="22"/>
        <v>116.07916355489172</v>
      </c>
      <c r="P37" s="907">
        <f t="shared" si="23"/>
        <v>0.085471598881451</v>
      </c>
      <c r="Q37" s="909">
        <v>1414</v>
      </c>
      <c r="R37" s="927">
        <f t="shared" si="13"/>
        <v>90.97342855304639</v>
      </c>
      <c r="S37" s="907">
        <f t="shared" si="24"/>
        <v>0.08994952139729902</v>
      </c>
      <c r="T37" s="909">
        <v>1464</v>
      </c>
      <c r="U37" s="907">
        <f>(T37/Q37)*100</f>
        <v>103.53606789250354</v>
      </c>
      <c r="V37" s="910">
        <f>(T37/$T$66)*100</f>
        <v>0.08905223241902725</v>
      </c>
    </row>
    <row r="38" spans="1:25" s="32" customFormat="1" ht="11.25" customHeight="1">
      <c r="A38" s="931" t="s">
        <v>1345</v>
      </c>
      <c r="B38" s="932" t="s">
        <v>1346</v>
      </c>
      <c r="C38" s="906">
        <v>14720.1</v>
      </c>
      <c r="D38" s="907">
        <f aca="true" t="shared" si="26" ref="D38:D66">(C38/$C$66)*100</f>
        <v>0.7212163505495294</v>
      </c>
      <c r="E38" s="906" t="s">
        <v>1205</v>
      </c>
      <c r="F38" s="907" t="s">
        <v>1205</v>
      </c>
      <c r="G38" s="907" t="s">
        <v>1205</v>
      </c>
      <c r="H38" s="906" t="s">
        <v>1205</v>
      </c>
      <c r="I38" s="907" t="s">
        <v>1205</v>
      </c>
      <c r="J38" s="907" t="s">
        <v>1205</v>
      </c>
      <c r="K38" s="906" t="s">
        <v>1205</v>
      </c>
      <c r="L38" s="907" t="s">
        <v>1205</v>
      </c>
      <c r="M38" s="907" t="s">
        <v>1205</v>
      </c>
      <c r="N38" s="906" t="s">
        <v>1205</v>
      </c>
      <c r="O38" s="907" t="s">
        <v>1205</v>
      </c>
      <c r="P38" s="907" t="s">
        <v>1205</v>
      </c>
      <c r="Q38" s="909" t="s">
        <v>1205</v>
      </c>
      <c r="R38" s="927" t="s">
        <v>1205</v>
      </c>
      <c r="S38" s="907" t="s">
        <v>1205</v>
      </c>
      <c r="T38" s="909" t="s">
        <v>1205</v>
      </c>
      <c r="U38" s="907" t="s">
        <v>1205</v>
      </c>
      <c r="V38" s="910" t="s">
        <v>1205</v>
      </c>
      <c r="W38" s="14"/>
      <c r="X38" s="14"/>
      <c r="Y38" s="14"/>
    </row>
    <row r="39" spans="1:25" s="32" customFormat="1" ht="11.25" customHeight="1">
      <c r="A39" s="904">
        <v>191</v>
      </c>
      <c r="B39" s="905" t="s">
        <v>159</v>
      </c>
      <c r="C39" s="911">
        <v>11457.3</v>
      </c>
      <c r="D39" s="907">
        <f t="shared" si="26"/>
        <v>0.5613543449535752</v>
      </c>
      <c r="E39" s="911">
        <v>12070.3</v>
      </c>
      <c r="F39" s="907">
        <f>(E39/C39)*100</f>
        <v>105.35030068166147</v>
      </c>
      <c r="G39" s="907">
        <f>(E39/$E$66)*100</f>
        <v>0.7261493539597137</v>
      </c>
      <c r="H39" s="911">
        <v>10728.7</v>
      </c>
      <c r="I39" s="907">
        <f t="shared" si="0"/>
        <v>88.88511470303142</v>
      </c>
      <c r="J39" s="907">
        <f>(H39/$H$66)*100</f>
        <v>0.5899756436462867</v>
      </c>
      <c r="K39" s="911">
        <v>21146.5</v>
      </c>
      <c r="L39" s="907">
        <f>(K39/H39)*100</f>
        <v>197.10216522039013</v>
      </c>
      <c r="M39" s="907">
        <f>(K39/$H$66)*100</f>
        <v>1.1628547678997645</v>
      </c>
      <c r="N39" s="911">
        <v>30333.7</v>
      </c>
      <c r="O39" s="907">
        <f>(N39/K39)*100</f>
        <v>143.44548743290852</v>
      </c>
      <c r="P39" s="907">
        <f>(N39/$H$66)*100</f>
        <v>1.6680626899506341</v>
      </c>
      <c r="Q39" s="908">
        <v>29840</v>
      </c>
      <c r="R39" s="927">
        <f t="shared" si="13"/>
        <v>98.37243725625294</v>
      </c>
      <c r="S39" s="907">
        <f>(Q39/$Q$66)*100</f>
        <v>1.8982275236884036</v>
      </c>
      <c r="T39" s="908">
        <v>27540</v>
      </c>
      <c r="U39" s="907">
        <f>(T39/Q39)*100</f>
        <v>92.29222520107238</v>
      </c>
      <c r="V39" s="910">
        <f>(T39/$T$66)*100</f>
        <v>1.6752038803415372</v>
      </c>
      <c r="W39" s="14"/>
      <c r="X39" s="14"/>
      <c r="Y39" s="14"/>
    </row>
    <row r="40" spans="1:22" s="32" customFormat="1" ht="11.25" customHeight="1">
      <c r="A40" s="904">
        <v>192</v>
      </c>
      <c r="B40" s="905" t="s">
        <v>1275</v>
      </c>
      <c r="C40" s="911">
        <v>2923.8</v>
      </c>
      <c r="D40" s="907">
        <f t="shared" si="26"/>
        <v>0.14325258427162277</v>
      </c>
      <c r="E40" s="911">
        <v>3450.6</v>
      </c>
      <c r="F40" s="907">
        <f>(E40/C40)*100</f>
        <v>118.01764826595524</v>
      </c>
      <c r="G40" s="907">
        <f>(E40/$E$66)*100</f>
        <v>0.2075881262912594</v>
      </c>
      <c r="H40" s="911">
        <v>3044.1</v>
      </c>
      <c r="I40" s="907">
        <f t="shared" si="0"/>
        <v>88.21944009737437</v>
      </c>
      <c r="J40" s="907">
        <f>(H40/$H$66)*100</f>
        <v>0.16739631612624656</v>
      </c>
      <c r="K40" s="911">
        <v>2168.6</v>
      </c>
      <c r="L40" s="907">
        <f>(K40/H40)*100</f>
        <v>71.2394467987254</v>
      </c>
      <c r="M40" s="907">
        <f>(K40/$H$66)*100</f>
        <v>0.11925220956978361</v>
      </c>
      <c r="N40" s="911" t="s">
        <v>1205</v>
      </c>
      <c r="O40" s="907" t="s">
        <v>1205</v>
      </c>
      <c r="P40" s="907" t="s">
        <v>1205</v>
      </c>
      <c r="Q40" s="908" t="s">
        <v>1205</v>
      </c>
      <c r="R40" s="927" t="s">
        <v>1205</v>
      </c>
      <c r="S40" s="907" t="s">
        <v>1205</v>
      </c>
      <c r="T40" s="908" t="s">
        <v>1205</v>
      </c>
      <c r="U40" s="907" t="s">
        <v>1205</v>
      </c>
      <c r="V40" s="910" t="s">
        <v>1205</v>
      </c>
    </row>
    <row r="41" spans="1:22" s="32" customFormat="1" ht="11.25" customHeight="1">
      <c r="A41" s="904">
        <v>193</v>
      </c>
      <c r="B41" s="905" t="s">
        <v>1276</v>
      </c>
      <c r="C41" s="911">
        <v>10220.5</v>
      </c>
      <c r="D41" s="907">
        <f t="shared" si="26"/>
        <v>0.5007569045584924</v>
      </c>
      <c r="E41" s="911">
        <v>3103.2</v>
      </c>
      <c r="F41" s="907">
        <f>(E41/C41)*100</f>
        <v>30.362506726676774</v>
      </c>
      <c r="G41" s="907">
        <f>(E41/$E$66)*100</f>
        <v>0.18668853924159165</v>
      </c>
      <c r="H41" s="911">
        <v>8346.3</v>
      </c>
      <c r="I41" s="907">
        <f t="shared" si="0"/>
        <v>268.9578499613302</v>
      </c>
      <c r="J41" s="907">
        <f>(H41/$H$66)*100</f>
        <v>0.4589664837832172</v>
      </c>
      <c r="K41" s="911">
        <v>3879.2</v>
      </c>
      <c r="L41" s="907">
        <f>(K41/H41)*100</f>
        <v>46.47808010735296</v>
      </c>
      <c r="M41" s="907">
        <f>(K41/$H$66)*100</f>
        <v>0.21331880999866482</v>
      </c>
      <c r="N41" s="911" t="s">
        <v>1205</v>
      </c>
      <c r="O41" s="907" t="s">
        <v>1205</v>
      </c>
      <c r="P41" s="907" t="s">
        <v>1205</v>
      </c>
      <c r="Q41" s="908" t="s">
        <v>1205</v>
      </c>
      <c r="R41" s="907" t="s">
        <v>1205</v>
      </c>
      <c r="S41" s="907" t="s">
        <v>1205</v>
      </c>
      <c r="T41" s="908" t="s">
        <v>1205</v>
      </c>
      <c r="U41" s="907" t="s">
        <v>1205</v>
      </c>
      <c r="V41" s="910" t="s">
        <v>1205</v>
      </c>
    </row>
    <row r="42" spans="1:22" s="32" customFormat="1" ht="11.25" customHeight="1">
      <c r="A42" s="904">
        <v>195</v>
      </c>
      <c r="B42" s="932" t="s">
        <v>388</v>
      </c>
      <c r="C42" s="906">
        <v>900.6</v>
      </c>
      <c r="D42" s="907">
        <f t="shared" si="26"/>
        <v>0.044125206031542324</v>
      </c>
      <c r="E42" s="906">
        <v>793.5</v>
      </c>
      <c r="F42" s="907">
        <f>(E42/C42)*100</f>
        <v>88.10792804796802</v>
      </c>
      <c r="G42" s="907">
        <f>(E42/$E$66)*100</f>
        <v>0.04773696696577822</v>
      </c>
      <c r="H42" s="906">
        <v>628.2</v>
      </c>
      <c r="I42" s="907">
        <f t="shared" si="0"/>
        <v>79.16824196597354</v>
      </c>
      <c r="J42" s="907">
        <f>(H42/$H$66)*100</f>
        <v>0.03454497742863509</v>
      </c>
      <c r="K42" s="906">
        <v>561.1</v>
      </c>
      <c r="L42" s="907">
        <f>(K42/H42)*100</f>
        <v>89.31868831582298</v>
      </c>
      <c r="M42" s="907">
        <f>(K42/$H$66)*100</f>
        <v>0.03085512071825398</v>
      </c>
      <c r="N42" s="906">
        <v>815</v>
      </c>
      <c r="O42" s="907">
        <f>(N42/K42)*100</f>
        <v>145.25040099803957</v>
      </c>
      <c r="P42" s="907">
        <f>(N42/$H$66)*100</f>
        <v>0.04481718657169309</v>
      </c>
      <c r="Q42" s="909">
        <v>800</v>
      </c>
      <c r="R42" s="927">
        <f t="shared" si="13"/>
        <v>98.15950920245399</v>
      </c>
      <c r="S42" s="907">
        <f>(Q42/$Q$66)*100</f>
        <v>0.05089081832944782</v>
      </c>
      <c r="T42" s="909">
        <v>930</v>
      </c>
      <c r="U42" s="907">
        <f>(T42/Q42)*100</f>
        <v>116.25000000000001</v>
      </c>
      <c r="V42" s="910">
        <f>(T42/$T$66)*100</f>
        <v>0.05657006567602141</v>
      </c>
    </row>
    <row r="43" spans="1:22" s="32" customFormat="1" ht="11.25" customHeight="1">
      <c r="A43" s="1061" t="s">
        <v>1347</v>
      </c>
      <c r="B43" s="932" t="s">
        <v>1331</v>
      </c>
      <c r="C43" s="906">
        <v>1071.3</v>
      </c>
      <c r="D43" s="907">
        <f t="shared" si="26"/>
        <v>0.05248871110547556</v>
      </c>
      <c r="E43" s="933" t="s">
        <v>1205</v>
      </c>
      <c r="F43" s="907" t="s">
        <v>1205</v>
      </c>
      <c r="G43" s="907" t="s">
        <v>1205</v>
      </c>
      <c r="H43" s="906" t="s">
        <v>1205</v>
      </c>
      <c r="I43" s="907" t="s">
        <v>1205</v>
      </c>
      <c r="J43" s="907" t="s">
        <v>1205</v>
      </c>
      <c r="K43" s="906" t="s">
        <v>1205</v>
      </c>
      <c r="L43" s="907" t="s">
        <v>1205</v>
      </c>
      <c r="M43" s="907" t="s">
        <v>1205</v>
      </c>
      <c r="N43" s="906" t="s">
        <v>1205</v>
      </c>
      <c r="O43" s="907" t="s">
        <v>1205</v>
      </c>
      <c r="P43" s="907" t="s">
        <v>1205</v>
      </c>
      <c r="Q43" s="909" t="s">
        <v>1205</v>
      </c>
      <c r="R43" s="907" t="s">
        <v>1205</v>
      </c>
      <c r="S43" s="907" t="s">
        <v>1205</v>
      </c>
      <c r="T43" s="909" t="s">
        <v>1205</v>
      </c>
      <c r="U43" s="907" t="s">
        <v>1205</v>
      </c>
      <c r="V43" s="910" t="s">
        <v>1205</v>
      </c>
    </row>
    <row r="44" spans="1:22" s="32" customFormat="1" ht="18" thickBot="1">
      <c r="A44" s="1063" t="s">
        <v>1278</v>
      </c>
      <c r="B44" s="934" t="s">
        <v>389</v>
      </c>
      <c r="C44" s="935">
        <v>14828</v>
      </c>
      <c r="D44" s="936">
        <f t="shared" si="26"/>
        <v>0.7265029480742945</v>
      </c>
      <c r="E44" s="1064" t="s">
        <v>1205</v>
      </c>
      <c r="F44" s="936" t="s">
        <v>1205</v>
      </c>
      <c r="G44" s="936" t="s">
        <v>1205</v>
      </c>
      <c r="H44" s="935" t="s">
        <v>1205</v>
      </c>
      <c r="I44" s="936" t="s">
        <v>1205</v>
      </c>
      <c r="J44" s="936" t="s">
        <v>1205</v>
      </c>
      <c r="K44" s="935" t="s">
        <v>1205</v>
      </c>
      <c r="L44" s="936" t="s">
        <v>1205</v>
      </c>
      <c r="M44" s="936" t="s">
        <v>1205</v>
      </c>
      <c r="N44" s="935" t="s">
        <v>1205</v>
      </c>
      <c r="O44" s="936" t="s">
        <v>1205</v>
      </c>
      <c r="P44" s="936" t="s">
        <v>1205</v>
      </c>
      <c r="Q44" s="1065" t="s">
        <v>1205</v>
      </c>
      <c r="R44" s="936" t="s">
        <v>1205</v>
      </c>
      <c r="S44" s="936" t="s">
        <v>1205</v>
      </c>
      <c r="T44" s="1065" t="s">
        <v>1205</v>
      </c>
      <c r="U44" s="936" t="s">
        <v>1205</v>
      </c>
      <c r="V44" s="937" t="s">
        <v>1205</v>
      </c>
    </row>
    <row r="45" spans="1:22" s="250" customFormat="1" ht="15" customHeight="1" thickBot="1">
      <c r="A45" s="1288" t="s">
        <v>480</v>
      </c>
      <c r="B45" s="1289"/>
      <c r="C45" s="1062">
        <f>SUM(C16:C44)</f>
        <v>191040.19999999998</v>
      </c>
      <c r="D45" s="941">
        <f t="shared" si="26"/>
        <v>9.360080152461748</v>
      </c>
      <c r="E45" s="1062">
        <f>SUM(E16:E44)</f>
        <v>177337.19999999998</v>
      </c>
      <c r="F45" s="941">
        <f>(E45/C45)*100</f>
        <v>92.82716412566569</v>
      </c>
      <c r="G45" s="941">
        <f aca="true" t="shared" si="27" ref="G45:G53">(E45/$E$66)*100</f>
        <v>10.668607508763206</v>
      </c>
      <c r="H45" s="1062">
        <f>SUM(H16:H44)</f>
        <v>338540.5</v>
      </c>
      <c r="I45" s="941">
        <f t="shared" si="0"/>
        <v>190.90213446473726</v>
      </c>
      <c r="J45" s="941">
        <f aca="true" t="shared" si="28" ref="J45:J56">(H45/$H$66)*100</f>
        <v>18.61648190254511</v>
      </c>
      <c r="K45" s="1062">
        <f>SUM(K16:K44)</f>
        <v>280691.3</v>
      </c>
      <c r="L45" s="941">
        <f>(K45/H45)*100</f>
        <v>82.9121774204268</v>
      </c>
      <c r="M45" s="941">
        <f>(K45/$H$66)*100</f>
        <v>15.435330504479847</v>
      </c>
      <c r="N45" s="1062">
        <f>SUM(N16:N44)</f>
        <v>306083.2</v>
      </c>
      <c r="O45" s="941">
        <f>(N45/K45)*100</f>
        <v>109.04620128945928</v>
      </c>
      <c r="P45" s="941">
        <f>(N45/$H$66)*100</f>
        <v>16.831641571608404</v>
      </c>
      <c r="Q45" s="940">
        <f>SUM(Q16:Q44)</f>
        <v>264228.8</v>
      </c>
      <c r="R45" s="940">
        <f t="shared" si="13"/>
        <v>86.32580945311601</v>
      </c>
      <c r="S45" s="941">
        <f>(Q45/$Q$66)*100</f>
        <v>16.808524822760003</v>
      </c>
      <c r="T45" s="940">
        <f>SUM(T16:T44)</f>
        <v>273867</v>
      </c>
      <c r="U45" s="941">
        <f>(T45/Q45)*100</f>
        <v>103.64767201758475</v>
      </c>
      <c r="V45" s="949">
        <f>(T45/$T$66)*100</f>
        <v>16.65878943709135</v>
      </c>
    </row>
    <row r="46" spans="1:22" s="32" customFormat="1" ht="11.25" customHeight="1">
      <c r="A46" s="924">
        <v>100</v>
      </c>
      <c r="B46" s="942" t="s">
        <v>339</v>
      </c>
      <c r="C46" s="943">
        <v>64.9</v>
      </c>
      <c r="D46" s="927">
        <f t="shared" si="26"/>
        <v>0.003179797769761378</v>
      </c>
      <c r="E46" s="943">
        <v>86</v>
      </c>
      <c r="F46" s="927">
        <f>(E46/C46)*100</f>
        <v>132.5115562403698</v>
      </c>
      <c r="G46" s="927">
        <f t="shared" si="27"/>
        <v>0.005173760754955169</v>
      </c>
      <c r="H46" s="943">
        <v>18.5</v>
      </c>
      <c r="I46" s="927">
        <f t="shared" si="0"/>
        <v>21.511627906976745</v>
      </c>
      <c r="J46" s="927">
        <f t="shared" si="28"/>
        <v>0.0010173226399709475</v>
      </c>
      <c r="K46" s="943" t="s">
        <v>1205</v>
      </c>
      <c r="L46" s="927" t="s">
        <v>1205</v>
      </c>
      <c r="M46" s="927" t="s">
        <v>1205</v>
      </c>
      <c r="N46" s="943">
        <v>162</v>
      </c>
      <c r="O46" s="927" t="s">
        <v>1205</v>
      </c>
      <c r="P46" s="927">
        <f>(N46/$H$66)*100</f>
        <v>0.008908446901367216</v>
      </c>
      <c r="Q46" s="944">
        <v>270</v>
      </c>
      <c r="R46" s="927">
        <f t="shared" si="13"/>
        <v>166.66666666666669</v>
      </c>
      <c r="S46" s="907">
        <f>(Q46/$Q$66)*100</f>
        <v>0.017175651186188638</v>
      </c>
      <c r="T46" s="944" t="s">
        <v>1205</v>
      </c>
      <c r="U46" s="927" t="s">
        <v>1205</v>
      </c>
      <c r="V46" s="929" t="s">
        <v>1205</v>
      </c>
    </row>
    <row r="47" spans="1:22" s="32" customFormat="1" ht="11.25" customHeight="1">
      <c r="A47" s="904">
        <v>101</v>
      </c>
      <c r="B47" s="905" t="s">
        <v>1269</v>
      </c>
      <c r="C47" s="911" t="s">
        <v>1205</v>
      </c>
      <c r="D47" s="907" t="s">
        <v>1205</v>
      </c>
      <c r="E47" s="911" t="s">
        <v>1205</v>
      </c>
      <c r="F47" s="907" t="s">
        <v>1205</v>
      </c>
      <c r="G47" s="907" t="s">
        <v>1205</v>
      </c>
      <c r="H47" s="911" t="s">
        <v>1205</v>
      </c>
      <c r="I47" s="907" t="s">
        <v>1205</v>
      </c>
      <c r="J47" s="907" t="s">
        <v>1205</v>
      </c>
      <c r="K47" s="911" t="s">
        <v>1205</v>
      </c>
      <c r="L47" s="907" t="s">
        <v>1205</v>
      </c>
      <c r="M47" s="907" t="s">
        <v>1205</v>
      </c>
      <c r="N47" s="911" t="s">
        <v>1205</v>
      </c>
      <c r="O47" s="907" t="s">
        <v>1205</v>
      </c>
      <c r="P47" s="907" t="s">
        <v>1205</v>
      </c>
      <c r="Q47" s="908" t="s">
        <v>1205</v>
      </c>
      <c r="R47" s="927" t="s">
        <v>1205</v>
      </c>
      <c r="S47" s="927" t="s">
        <v>1205</v>
      </c>
      <c r="T47" s="908" t="s">
        <v>1205</v>
      </c>
      <c r="U47" s="927" t="s">
        <v>1205</v>
      </c>
      <c r="V47" s="910" t="s">
        <v>1205</v>
      </c>
    </row>
    <row r="48" spans="1:22" s="32" customFormat="1" ht="11.25" customHeight="1">
      <c r="A48" s="904">
        <v>102</v>
      </c>
      <c r="B48" s="905" t="s">
        <v>1293</v>
      </c>
      <c r="C48" s="911">
        <v>342047.1</v>
      </c>
      <c r="D48" s="907">
        <f t="shared" si="26"/>
        <v>16.758715034412123</v>
      </c>
      <c r="E48" s="911">
        <v>13679.8</v>
      </c>
      <c r="F48" s="907">
        <f>(E48/C48)*100</f>
        <v>3.9993907271834788</v>
      </c>
      <c r="G48" s="907">
        <f t="shared" si="27"/>
        <v>0.8229768880887876</v>
      </c>
      <c r="H48" s="911">
        <v>14664.1</v>
      </c>
      <c r="I48" s="907">
        <f t="shared" si="0"/>
        <v>107.1952806327578</v>
      </c>
      <c r="J48" s="907">
        <f t="shared" si="28"/>
        <v>0.8063849148539445</v>
      </c>
      <c r="K48" s="911">
        <v>741</v>
      </c>
      <c r="L48" s="907">
        <f>(K48/H48)*100</f>
        <v>5.053157029752934</v>
      </c>
      <c r="M48" s="907">
        <f>(K48/$H$66)*100</f>
        <v>0.0407478960118093</v>
      </c>
      <c r="N48" s="911">
        <v>270.7</v>
      </c>
      <c r="O48" s="907">
        <f>(N48/K48)*100</f>
        <v>36.531713900134946</v>
      </c>
      <c r="P48" s="907">
        <f>(N48/$H$66)*100</f>
        <v>0.014885904791358675</v>
      </c>
      <c r="Q48" s="908" t="s">
        <v>1205</v>
      </c>
      <c r="R48" s="927" t="s">
        <v>1205</v>
      </c>
      <c r="S48" s="927" t="s">
        <v>1205</v>
      </c>
      <c r="T48" s="908" t="s">
        <v>1205</v>
      </c>
      <c r="U48" s="907" t="s">
        <v>1205</v>
      </c>
      <c r="V48" s="910" t="s">
        <v>1205</v>
      </c>
    </row>
    <row r="49" spans="1:22" s="32" customFormat="1" ht="11.25" customHeight="1">
      <c r="A49" s="904">
        <v>105</v>
      </c>
      <c r="B49" s="932" t="s">
        <v>340</v>
      </c>
      <c r="C49" s="911" t="s">
        <v>1205</v>
      </c>
      <c r="D49" s="907" t="s">
        <v>1205</v>
      </c>
      <c r="E49" s="911" t="s">
        <v>1205</v>
      </c>
      <c r="F49" s="907" t="s">
        <v>1205</v>
      </c>
      <c r="G49" s="907" t="s">
        <v>1205</v>
      </c>
      <c r="H49" s="911" t="s">
        <v>1205</v>
      </c>
      <c r="I49" s="907" t="s">
        <v>1205</v>
      </c>
      <c r="J49" s="907" t="s">
        <v>1205</v>
      </c>
      <c r="K49" s="911" t="s">
        <v>1205</v>
      </c>
      <c r="L49" s="907" t="s">
        <v>1205</v>
      </c>
      <c r="M49" s="907" t="s">
        <v>1205</v>
      </c>
      <c r="N49" s="911" t="s">
        <v>1205</v>
      </c>
      <c r="O49" s="907" t="s">
        <v>1205</v>
      </c>
      <c r="P49" s="907" t="s">
        <v>1205</v>
      </c>
      <c r="Q49" s="908" t="s">
        <v>1205</v>
      </c>
      <c r="R49" s="927" t="s">
        <v>1205</v>
      </c>
      <c r="S49" s="907" t="s">
        <v>1205</v>
      </c>
      <c r="T49" s="908" t="s">
        <v>1205</v>
      </c>
      <c r="U49" s="927" t="s">
        <v>1205</v>
      </c>
      <c r="V49" s="910" t="s">
        <v>1205</v>
      </c>
    </row>
    <row r="50" spans="1:22" s="32" customFormat="1" ht="11.25" customHeight="1">
      <c r="A50" s="945">
        <v>108</v>
      </c>
      <c r="B50" s="932" t="s">
        <v>342</v>
      </c>
      <c r="C50" s="911" t="s">
        <v>1205</v>
      </c>
      <c r="D50" s="907" t="s">
        <v>1205</v>
      </c>
      <c r="E50" s="906">
        <v>73</v>
      </c>
      <c r="F50" s="907" t="s">
        <v>1205</v>
      </c>
      <c r="G50" s="907">
        <f t="shared" si="27"/>
        <v>0.004391680640834039</v>
      </c>
      <c r="H50" s="911">
        <v>233</v>
      </c>
      <c r="I50" s="907">
        <f t="shared" si="0"/>
        <v>319.1780821917808</v>
      </c>
      <c r="J50" s="907">
        <f t="shared" si="28"/>
        <v>0.012812766222336798</v>
      </c>
      <c r="K50" s="911">
        <v>44.4</v>
      </c>
      <c r="L50" s="907">
        <f>(K50/H50)*100</f>
        <v>19.05579399141631</v>
      </c>
      <c r="M50" s="907">
        <f>(K50/$H$66)*100</f>
        <v>0.002441574335930274</v>
      </c>
      <c r="N50" s="911">
        <v>108.8</v>
      </c>
      <c r="O50" s="907">
        <f>(N50/K50)*100</f>
        <v>245.04504504504501</v>
      </c>
      <c r="P50" s="907">
        <f>(N50/$H$66)*100</f>
        <v>0.005982956931288599</v>
      </c>
      <c r="Q50" s="908">
        <v>50</v>
      </c>
      <c r="R50" s="927">
        <f t="shared" si="13"/>
        <v>45.95588235294118</v>
      </c>
      <c r="S50" s="907">
        <f>(Q50/$Q$66)*100</f>
        <v>0.003180676145590489</v>
      </c>
      <c r="T50" s="908">
        <v>35</v>
      </c>
      <c r="U50" s="907">
        <f>(T50/Q50)*100</f>
        <v>70</v>
      </c>
      <c r="V50" s="910">
        <f>(T50/$T$66)*100</f>
        <v>0.002128980966301881</v>
      </c>
    </row>
    <row r="51" spans="1:22" s="32" customFormat="1" ht="11.25" customHeight="1">
      <c r="A51" s="904">
        <v>112</v>
      </c>
      <c r="B51" s="932" t="s">
        <v>343</v>
      </c>
      <c r="C51" s="911" t="s">
        <v>1205</v>
      </c>
      <c r="D51" s="907" t="s">
        <v>1205</v>
      </c>
      <c r="E51" s="911" t="s">
        <v>1205</v>
      </c>
      <c r="F51" s="907" t="s">
        <v>1205</v>
      </c>
      <c r="G51" s="907" t="s">
        <v>1205</v>
      </c>
      <c r="H51" s="911" t="s">
        <v>1205</v>
      </c>
      <c r="I51" s="907" t="s">
        <v>1205</v>
      </c>
      <c r="J51" s="907" t="s">
        <v>1205</v>
      </c>
      <c r="K51" s="911">
        <v>12300</v>
      </c>
      <c r="L51" s="907" t="s">
        <v>1205</v>
      </c>
      <c r="M51" s="907">
        <f>(K51/$H$66)*100</f>
        <v>0.6763820795482515</v>
      </c>
      <c r="N51" s="911">
        <v>16000</v>
      </c>
      <c r="O51" s="907">
        <f>(N51/K51)*100</f>
        <v>130.0813008130081</v>
      </c>
      <c r="P51" s="907">
        <f>(N51/$H$66)*100</f>
        <v>0.8798466075424412</v>
      </c>
      <c r="Q51" s="908">
        <v>11100</v>
      </c>
      <c r="R51" s="927">
        <f t="shared" si="13"/>
        <v>69.375</v>
      </c>
      <c r="S51" s="907">
        <f>(Q51/$Q$66)*100</f>
        <v>0.7061101043210884</v>
      </c>
      <c r="T51" s="908" t="s">
        <v>1205</v>
      </c>
      <c r="U51" s="907" t="s">
        <v>1205</v>
      </c>
      <c r="V51" s="910" t="s">
        <v>1205</v>
      </c>
    </row>
    <row r="52" spans="1:22" s="32" customFormat="1" ht="11.25" customHeight="1">
      <c r="A52" s="904">
        <v>114</v>
      </c>
      <c r="B52" s="932" t="s">
        <v>344</v>
      </c>
      <c r="C52" s="911">
        <v>218085.2</v>
      </c>
      <c r="D52" s="907">
        <f t="shared" si="26"/>
        <v>10.68515920767279</v>
      </c>
      <c r="E52" s="911">
        <v>114649.2</v>
      </c>
      <c r="F52" s="907">
        <f>(E52/C52)*100</f>
        <v>52.57083011593634</v>
      </c>
      <c r="G52" s="907">
        <f t="shared" si="27"/>
        <v>6.8972968784535595</v>
      </c>
      <c r="H52" s="911">
        <v>76771.9</v>
      </c>
      <c r="I52" s="907">
        <f t="shared" si="0"/>
        <v>66.96243846446377</v>
      </c>
      <c r="J52" s="907">
        <f t="shared" si="28"/>
        <v>4.22171848559922</v>
      </c>
      <c r="K52" s="911">
        <v>52325.6</v>
      </c>
      <c r="L52" s="907">
        <f>(K52/H52)*100</f>
        <v>68.1572294029456</v>
      </c>
      <c r="M52" s="907">
        <f>(K52/$H$66)*100</f>
        <v>2.877406352976422</v>
      </c>
      <c r="N52" s="911">
        <v>102471</v>
      </c>
      <c r="O52" s="907">
        <f>(N52/K52)*100</f>
        <v>195.83339703701438</v>
      </c>
      <c r="P52" s="907">
        <f>(N52/$H$66)*100</f>
        <v>5.634922607592592</v>
      </c>
      <c r="Q52" s="908">
        <v>52000</v>
      </c>
      <c r="R52" s="927">
        <f t="shared" si="13"/>
        <v>50.74606474026798</v>
      </c>
      <c r="S52" s="907">
        <f>(Q52/$Q$66)*100</f>
        <v>3.3079031914141086</v>
      </c>
      <c r="T52" s="908">
        <v>51000</v>
      </c>
      <c r="U52" s="907">
        <f>(T52/Q52)*100</f>
        <v>98.07692307692307</v>
      </c>
      <c r="V52" s="910">
        <f>(T52/$T$66)*100</f>
        <v>3.1022294080398836</v>
      </c>
    </row>
    <row r="53" spans="1:22" s="32" customFormat="1" ht="11.25" customHeight="1">
      <c r="A53" s="904">
        <v>115</v>
      </c>
      <c r="B53" s="932" t="s">
        <v>345</v>
      </c>
      <c r="C53" s="911" t="s">
        <v>1205</v>
      </c>
      <c r="D53" s="907" t="s">
        <v>1205</v>
      </c>
      <c r="E53" s="906">
        <v>5538.3</v>
      </c>
      <c r="F53" s="907" t="s">
        <v>1205</v>
      </c>
      <c r="G53" s="907">
        <f t="shared" si="27"/>
        <v>0.3331841766182351</v>
      </c>
      <c r="H53" s="911" t="s">
        <v>1205</v>
      </c>
      <c r="I53" s="907" t="s">
        <v>1205</v>
      </c>
      <c r="J53" s="907" t="s">
        <v>1205</v>
      </c>
      <c r="K53" s="911" t="s">
        <v>1205</v>
      </c>
      <c r="L53" s="907" t="s">
        <v>1205</v>
      </c>
      <c r="M53" s="907" t="s">
        <v>1205</v>
      </c>
      <c r="N53" s="911">
        <v>2009.6</v>
      </c>
      <c r="O53" s="907" t="s">
        <v>1205</v>
      </c>
      <c r="P53" s="907">
        <f>(N53/$H$66)*100</f>
        <v>0.1105087339073306</v>
      </c>
      <c r="Q53" s="908" t="s">
        <v>1205</v>
      </c>
      <c r="R53" s="927" t="s">
        <v>1205</v>
      </c>
      <c r="S53" s="927" t="s">
        <v>1205</v>
      </c>
      <c r="T53" s="927" t="s">
        <v>1205</v>
      </c>
      <c r="U53" s="927" t="s">
        <v>1205</v>
      </c>
      <c r="V53" s="910" t="s">
        <v>1205</v>
      </c>
    </row>
    <row r="54" spans="1:22" s="32" customFormat="1" ht="19.5">
      <c r="A54" s="904">
        <v>116</v>
      </c>
      <c r="B54" s="905" t="s">
        <v>1103</v>
      </c>
      <c r="C54" s="911" t="s">
        <v>1205</v>
      </c>
      <c r="D54" s="907" t="s">
        <v>1205</v>
      </c>
      <c r="E54" s="906" t="s">
        <v>1205</v>
      </c>
      <c r="F54" s="907" t="s">
        <v>1205</v>
      </c>
      <c r="G54" s="907" t="s">
        <v>1205</v>
      </c>
      <c r="H54" s="911" t="s">
        <v>1205</v>
      </c>
      <c r="I54" s="907" t="s">
        <v>1205</v>
      </c>
      <c r="J54" s="907" t="s">
        <v>1205</v>
      </c>
      <c r="K54" s="911" t="s">
        <v>1205</v>
      </c>
      <c r="L54" s="907" t="s">
        <v>1205</v>
      </c>
      <c r="M54" s="907" t="s">
        <v>1205</v>
      </c>
      <c r="N54" s="911">
        <v>16.6</v>
      </c>
      <c r="O54" s="907" t="s">
        <v>1205</v>
      </c>
      <c r="P54" s="907">
        <f>(N54/$H$66)*100</f>
        <v>0.0009128408553252827</v>
      </c>
      <c r="Q54" s="908" t="s">
        <v>1205</v>
      </c>
      <c r="R54" s="927" t="s">
        <v>1205</v>
      </c>
      <c r="S54" s="927"/>
      <c r="T54" s="927">
        <v>15</v>
      </c>
      <c r="U54" s="927" t="s">
        <v>1205</v>
      </c>
      <c r="V54" s="910">
        <f>(T54/$T$66)*100</f>
        <v>0.0009124204141293775</v>
      </c>
    </row>
    <row r="55" spans="1:22" s="32" customFormat="1" ht="11.25" customHeight="1">
      <c r="A55" s="904">
        <v>191</v>
      </c>
      <c r="B55" s="905" t="s">
        <v>1280</v>
      </c>
      <c r="C55" s="911" t="s">
        <v>1205</v>
      </c>
      <c r="D55" s="907" t="s">
        <v>1205</v>
      </c>
      <c r="E55" s="911" t="s">
        <v>1205</v>
      </c>
      <c r="F55" s="907" t="s">
        <v>1205</v>
      </c>
      <c r="G55" s="907" t="s">
        <v>1205</v>
      </c>
      <c r="H55" s="911" t="s">
        <v>1205</v>
      </c>
      <c r="I55" s="907" t="s">
        <v>1205</v>
      </c>
      <c r="J55" s="907" t="s">
        <v>1205</v>
      </c>
      <c r="K55" s="911" t="s">
        <v>1205</v>
      </c>
      <c r="L55" s="907" t="s">
        <v>1205</v>
      </c>
      <c r="M55" s="907" t="s">
        <v>1205</v>
      </c>
      <c r="N55" s="911" t="s">
        <v>1205</v>
      </c>
      <c r="O55" s="907" t="s">
        <v>1205</v>
      </c>
      <c r="P55" s="907" t="s">
        <v>1205</v>
      </c>
      <c r="Q55" s="908" t="s">
        <v>1205</v>
      </c>
      <c r="R55" s="927" t="s">
        <v>1205</v>
      </c>
      <c r="S55" s="927" t="s">
        <v>1205</v>
      </c>
      <c r="T55" s="927" t="s">
        <v>1205</v>
      </c>
      <c r="U55" s="927" t="s">
        <v>1205</v>
      </c>
      <c r="V55" s="910" t="s">
        <v>1205</v>
      </c>
    </row>
    <row r="56" spans="1:22" s="32" customFormat="1" ht="11.25" customHeight="1">
      <c r="A56" s="904">
        <v>192</v>
      </c>
      <c r="B56" s="905" t="s">
        <v>1275</v>
      </c>
      <c r="C56" s="911" t="s">
        <v>1205</v>
      </c>
      <c r="D56" s="907" t="s">
        <v>1205</v>
      </c>
      <c r="E56" s="911" t="s">
        <v>1205</v>
      </c>
      <c r="F56" s="907" t="s">
        <v>1205</v>
      </c>
      <c r="G56" s="907" t="s">
        <v>1205</v>
      </c>
      <c r="H56" s="911">
        <v>50</v>
      </c>
      <c r="I56" s="907" t="s">
        <v>1205</v>
      </c>
      <c r="J56" s="907">
        <f t="shared" si="28"/>
        <v>0.0027495206485701282</v>
      </c>
      <c r="K56" s="911" t="s">
        <v>1205</v>
      </c>
      <c r="L56" s="907" t="s">
        <v>1205</v>
      </c>
      <c r="M56" s="907" t="s">
        <v>1205</v>
      </c>
      <c r="N56" s="911" t="s">
        <v>1205</v>
      </c>
      <c r="O56" s="907" t="s">
        <v>1205</v>
      </c>
      <c r="P56" s="907" t="s">
        <v>1205</v>
      </c>
      <c r="Q56" s="908" t="s">
        <v>1205</v>
      </c>
      <c r="R56" s="927" t="s">
        <v>1205</v>
      </c>
      <c r="S56" s="927" t="s">
        <v>1205</v>
      </c>
      <c r="T56" s="927" t="s">
        <v>1205</v>
      </c>
      <c r="U56" s="927" t="s">
        <v>1205</v>
      </c>
      <c r="V56" s="910" t="s">
        <v>1205</v>
      </c>
    </row>
    <row r="57" spans="1:22" s="32" customFormat="1" ht="11.25" customHeight="1">
      <c r="A57" s="904">
        <v>193</v>
      </c>
      <c r="B57" s="905" t="s">
        <v>1276</v>
      </c>
      <c r="C57" s="906">
        <v>9</v>
      </c>
      <c r="D57" s="907">
        <f t="shared" si="26"/>
        <v>0.0004409580882565855</v>
      </c>
      <c r="E57" s="911" t="s">
        <v>1205</v>
      </c>
      <c r="F57" s="907" t="s">
        <v>1205</v>
      </c>
      <c r="G57" s="907" t="s">
        <v>1205</v>
      </c>
      <c r="H57" s="911" t="s">
        <v>1205</v>
      </c>
      <c r="I57" s="907" t="s">
        <v>1205</v>
      </c>
      <c r="J57" s="907" t="s">
        <v>1205</v>
      </c>
      <c r="K57" s="911" t="s">
        <v>1205</v>
      </c>
      <c r="L57" s="907" t="s">
        <v>1205</v>
      </c>
      <c r="M57" s="907" t="s">
        <v>1205</v>
      </c>
      <c r="N57" s="911" t="s">
        <v>1205</v>
      </c>
      <c r="O57" s="907" t="s">
        <v>1205</v>
      </c>
      <c r="P57" s="907" t="s">
        <v>1205</v>
      </c>
      <c r="Q57" s="908" t="s">
        <v>1205</v>
      </c>
      <c r="R57" s="927" t="s">
        <v>1205</v>
      </c>
      <c r="S57" s="927" t="s">
        <v>1205</v>
      </c>
      <c r="T57" s="927" t="s">
        <v>1205</v>
      </c>
      <c r="U57" s="927" t="s">
        <v>1205</v>
      </c>
      <c r="V57" s="910" t="s">
        <v>1205</v>
      </c>
    </row>
    <row r="58" spans="1:22" s="32" customFormat="1" ht="11.25" customHeight="1" thickBot="1">
      <c r="A58" s="946" t="s">
        <v>1278</v>
      </c>
      <c r="B58" s="934" t="s">
        <v>389</v>
      </c>
      <c r="C58" s="935">
        <v>635.1</v>
      </c>
      <c r="D58" s="936">
        <f t="shared" si="26"/>
        <v>0.03111694242797305</v>
      </c>
      <c r="E58" s="947" t="s">
        <v>1205</v>
      </c>
      <c r="F58" s="936" t="s">
        <v>1205</v>
      </c>
      <c r="G58" s="936" t="s">
        <v>1205</v>
      </c>
      <c r="H58" s="947" t="s">
        <v>1205</v>
      </c>
      <c r="I58" s="936" t="s">
        <v>1205</v>
      </c>
      <c r="J58" s="936" t="s">
        <v>1205</v>
      </c>
      <c r="K58" s="947" t="s">
        <v>1205</v>
      </c>
      <c r="L58" s="936" t="s">
        <v>1205</v>
      </c>
      <c r="M58" s="936" t="s">
        <v>1205</v>
      </c>
      <c r="N58" s="947" t="s">
        <v>1205</v>
      </c>
      <c r="O58" s="936" t="s">
        <v>1205</v>
      </c>
      <c r="P58" s="936" t="s">
        <v>1205</v>
      </c>
      <c r="Q58" s="948" t="s">
        <v>1205</v>
      </c>
      <c r="R58" s="927" t="s">
        <v>1205</v>
      </c>
      <c r="S58" s="936" t="s">
        <v>1205</v>
      </c>
      <c r="T58" s="936" t="s">
        <v>1205</v>
      </c>
      <c r="U58" s="936" t="s">
        <v>1205</v>
      </c>
      <c r="V58" s="937" t="s">
        <v>1205</v>
      </c>
    </row>
    <row r="59" spans="1:22" s="250" customFormat="1" ht="15" customHeight="1" thickBot="1">
      <c r="A59" s="1286" t="s">
        <v>481</v>
      </c>
      <c r="B59" s="1287"/>
      <c r="C59" s="938">
        <f>SUM(C46:C58)</f>
        <v>560841.2999999999</v>
      </c>
      <c r="D59" s="920">
        <f t="shared" si="26"/>
        <v>27.4786119403709</v>
      </c>
      <c r="E59" s="938">
        <f>SUM(E46:E57)</f>
        <v>134026.3</v>
      </c>
      <c r="F59" s="920">
        <f aca="true" t="shared" si="29" ref="F59:F66">(E59/C59)*100</f>
        <v>23.89736633161645</v>
      </c>
      <c r="G59" s="920">
        <f aca="true" t="shared" si="30" ref="G59:G66">(E59/$E$66)*100</f>
        <v>8.063023384556372</v>
      </c>
      <c r="H59" s="938">
        <f>SUM(H46:H58)</f>
        <v>91737.5</v>
      </c>
      <c r="I59" s="920">
        <f t="shared" si="0"/>
        <v>68.4473868188557</v>
      </c>
      <c r="J59" s="920">
        <f>(H59/$H$66)*100</f>
        <v>5.044683009964043</v>
      </c>
      <c r="K59" s="938">
        <f>SUM(K46:K58)</f>
        <v>65411</v>
      </c>
      <c r="L59" s="920">
        <f>(K59/H59)*100</f>
        <v>71.30235726938275</v>
      </c>
      <c r="M59" s="920">
        <f>(K59/$H$66)*100</f>
        <v>3.5969779028724136</v>
      </c>
      <c r="N59" s="938">
        <f>SUM(N46:N58)</f>
        <v>121038.70000000001</v>
      </c>
      <c r="O59" s="920">
        <f>(N59/K59)*100</f>
        <v>185.0433413340264</v>
      </c>
      <c r="P59" s="920">
        <f>(N59/$H$66)*100</f>
        <v>6.655968098521704</v>
      </c>
      <c r="Q59" s="939">
        <f>SUM(Q46:Q58)</f>
        <v>63420</v>
      </c>
      <c r="R59" s="939">
        <f t="shared" si="13"/>
        <v>52.39646493229024</v>
      </c>
      <c r="S59" s="922">
        <f aca="true" t="shared" si="31" ref="S59:S66">(Q59/$Q$66)*100</f>
        <v>4.034369623066976</v>
      </c>
      <c r="T59" s="940">
        <f>SUM(T46:T58)</f>
        <v>51050</v>
      </c>
      <c r="U59" s="941">
        <f>(T59/Q59)*100</f>
        <v>80.49511195206559</v>
      </c>
      <c r="V59" s="923">
        <f>(T59/$T$66)*100</f>
        <v>3.105270809420315</v>
      </c>
    </row>
    <row r="60" spans="1:22" s="250" customFormat="1" ht="15" customHeight="1" thickBot="1">
      <c r="A60" s="1286" t="s">
        <v>483</v>
      </c>
      <c r="B60" s="1287"/>
      <c r="C60" s="938">
        <f>SUM(C15+C45+C59)</f>
        <v>1784089.2999999998</v>
      </c>
      <c r="D60" s="920">
        <f t="shared" si="26"/>
        <v>87.41206744522553</v>
      </c>
      <c r="E60" s="938">
        <f>SUM(E15+E45+E59)</f>
        <v>1200775</v>
      </c>
      <c r="F60" s="920">
        <f t="shared" si="29"/>
        <v>67.30464669005079</v>
      </c>
      <c r="G60" s="920">
        <f t="shared" si="30"/>
        <v>72.23863454106156</v>
      </c>
      <c r="H60" s="938">
        <f>SUM(H15+H45+H59)</f>
        <v>1221931.1</v>
      </c>
      <c r="I60" s="920">
        <f t="shared" si="0"/>
        <v>101.76187045866212</v>
      </c>
      <c r="J60" s="920">
        <f>(H60/$H$66)*100</f>
        <v>67.1944958116002</v>
      </c>
      <c r="K60" s="938">
        <f>SUM(K15+K45+K59)</f>
        <v>1272784.1</v>
      </c>
      <c r="L60" s="920">
        <f>(K60/H60)*100</f>
        <v>104.16169127702864</v>
      </c>
      <c r="M60" s="920">
        <f>(K60/$H$66)*100</f>
        <v>69.99092328243495</v>
      </c>
      <c r="N60" s="938">
        <f>SUM(N15+N45+N59)</f>
        <v>1422108.4</v>
      </c>
      <c r="O60" s="920">
        <f>(N60/K60)*100</f>
        <v>111.73209973317546</v>
      </c>
      <c r="P60" s="920">
        <f>(N60/$H$66)*100</f>
        <v>78.20232820610055</v>
      </c>
      <c r="Q60" s="939">
        <f>SUM(Q15+Q45+Q59)</f>
        <v>1299357.8</v>
      </c>
      <c r="R60" s="939">
        <f t="shared" si="13"/>
        <v>91.36840764037399</v>
      </c>
      <c r="S60" s="941">
        <f t="shared" si="31"/>
        <v>82.65672718093874</v>
      </c>
      <c r="T60" s="939">
        <f>SUM(T15+T45+T59)</f>
        <v>1362299</v>
      </c>
      <c r="U60" s="920">
        <f>(T60/Q60)*100</f>
        <v>104.84402371694695</v>
      </c>
      <c r="V60" s="949">
        <f>(T60/$T$66)*100</f>
        <v>82.86596118320246</v>
      </c>
    </row>
    <row r="61" spans="1:22" s="32" customFormat="1" ht="11.25" customHeight="1">
      <c r="A61" s="950">
        <v>102</v>
      </c>
      <c r="B61" s="932" t="s">
        <v>1281</v>
      </c>
      <c r="C61" s="911">
        <v>95126</v>
      </c>
      <c r="D61" s="907">
        <f t="shared" si="26"/>
        <v>4.660731011499551</v>
      </c>
      <c r="E61" s="911">
        <v>99425.2</v>
      </c>
      <c r="F61" s="907">
        <f t="shared" si="29"/>
        <v>104.51947942728592</v>
      </c>
      <c r="G61" s="907">
        <f t="shared" si="30"/>
        <v>5.981420904808938</v>
      </c>
      <c r="H61" s="911">
        <v>101854.1</v>
      </c>
      <c r="I61" s="907">
        <f>(H61/E61)*100</f>
        <v>102.442942030793</v>
      </c>
      <c r="J61" s="907">
        <f>(H61/$H$66)*100</f>
        <v>5.6009990218305346</v>
      </c>
      <c r="K61" s="911">
        <v>204619.8</v>
      </c>
      <c r="L61" s="907">
        <f>(K61/H61)*100</f>
        <v>200.89500569932875</v>
      </c>
      <c r="M61" s="907">
        <f>(K61/$H$66)*100</f>
        <v>11.252127304125798</v>
      </c>
      <c r="N61" s="911">
        <v>217166.6</v>
      </c>
      <c r="O61" s="907">
        <f>(N61/K61)*100</f>
        <v>106.13176241986358</v>
      </c>
      <c r="P61" s="907">
        <f>(N61/$H$66)*100</f>
        <v>11.942081017595392</v>
      </c>
      <c r="Q61" s="908">
        <v>204367</v>
      </c>
      <c r="R61" s="908">
        <f t="shared" si="13"/>
        <v>94.1060918207496</v>
      </c>
      <c r="S61" s="927">
        <f t="shared" si="31"/>
        <v>13.000504836917829</v>
      </c>
      <c r="T61" s="944">
        <v>227180</v>
      </c>
      <c r="U61" s="927">
        <f>(T61/Q61)*100</f>
        <v>111.1627611111383</v>
      </c>
      <c r="V61" s="929">
        <f>(T61/$T$66)*100</f>
        <v>13.818911312127465</v>
      </c>
    </row>
    <row r="62" spans="1:22" s="955" customFormat="1" ht="15" customHeight="1">
      <c r="A62" s="924" t="s">
        <v>1348</v>
      </c>
      <c r="B62" s="951" t="s">
        <v>1349</v>
      </c>
      <c r="C62" s="952">
        <v>41216.5</v>
      </c>
      <c r="D62" s="907">
        <f t="shared" si="26"/>
        <v>2.019416560514173</v>
      </c>
      <c r="E62" s="952">
        <v>296043.8</v>
      </c>
      <c r="F62" s="907">
        <f t="shared" si="29"/>
        <v>718.2652578457656</v>
      </c>
      <c r="G62" s="907">
        <f t="shared" si="30"/>
        <v>17.80999760683485</v>
      </c>
      <c r="H62" s="952">
        <v>406810.5</v>
      </c>
      <c r="I62" s="907">
        <f>(H62/E62)*100</f>
        <v>137.41564592806876</v>
      </c>
      <c r="J62" s="907">
        <f>(H62/$H$66)*100</f>
        <v>22.37067739610276</v>
      </c>
      <c r="K62" s="952">
        <v>439374.5</v>
      </c>
      <c r="L62" s="907">
        <f>(K62/H62)*100</f>
        <v>108.00470980960422</v>
      </c>
      <c r="M62" s="907">
        <f>(K62/$H$66)*100</f>
        <v>24.161385204103517</v>
      </c>
      <c r="N62" s="952">
        <v>368602.2</v>
      </c>
      <c r="O62" s="907">
        <f>(N62/K62)*100</f>
        <v>83.89248807111018</v>
      </c>
      <c r="P62" s="907">
        <f>(N62/$H$66)*100</f>
        <v>20.269587200167525</v>
      </c>
      <c r="Q62" s="953">
        <v>17152</v>
      </c>
      <c r="R62" s="954">
        <f t="shared" si="13"/>
        <v>4.653254918174661</v>
      </c>
      <c r="S62" s="907">
        <f t="shared" si="31"/>
        <v>1.0910991449833611</v>
      </c>
      <c r="T62" s="953">
        <v>3500</v>
      </c>
      <c r="U62" s="907">
        <f>(T62/Q62)*100</f>
        <v>20.40578358208955</v>
      </c>
      <c r="V62" s="910">
        <f>(T62/$T$66)*100</f>
        <v>0.21289809663018808</v>
      </c>
    </row>
    <row r="63" spans="1:22" s="955" customFormat="1" ht="11.25" customHeight="1">
      <c r="A63" s="950">
        <v>102</v>
      </c>
      <c r="B63" s="956" t="s">
        <v>1106</v>
      </c>
      <c r="C63" s="954">
        <v>45565</v>
      </c>
      <c r="D63" s="957">
        <f t="shared" si="26"/>
        <v>2.232472810156813</v>
      </c>
      <c r="E63" s="954">
        <v>17700</v>
      </c>
      <c r="F63" s="957">
        <f t="shared" si="29"/>
        <v>38.84560517941402</v>
      </c>
      <c r="G63" s="957">
        <f t="shared" si="30"/>
        <v>1.064832155380308</v>
      </c>
      <c r="H63" s="954" t="s">
        <v>1205</v>
      </c>
      <c r="I63" s="957" t="s">
        <v>1205</v>
      </c>
      <c r="J63" s="957" t="s">
        <v>1205</v>
      </c>
      <c r="K63" s="954" t="s">
        <v>1205</v>
      </c>
      <c r="L63" s="957" t="s">
        <v>1205</v>
      </c>
      <c r="M63" s="957" t="s">
        <v>1205</v>
      </c>
      <c r="N63" s="954">
        <v>12493</v>
      </c>
      <c r="O63" s="957" t="s">
        <v>1205</v>
      </c>
      <c r="P63" s="957" t="s">
        <v>1205</v>
      </c>
      <c r="Q63" s="958">
        <v>3596</v>
      </c>
      <c r="R63" s="953">
        <f>(Q63/N63)*100</f>
        <v>28.78411910669975</v>
      </c>
      <c r="S63" s="907">
        <f t="shared" si="31"/>
        <v>0.22875422839086795</v>
      </c>
      <c r="T63" s="958" t="s">
        <v>1205</v>
      </c>
      <c r="U63" s="907" t="s">
        <v>1205</v>
      </c>
      <c r="V63" s="910" t="s">
        <v>1205</v>
      </c>
    </row>
    <row r="64" spans="1:22" s="955" customFormat="1" ht="15" customHeight="1" thickBot="1">
      <c r="A64" s="959">
        <v>102</v>
      </c>
      <c r="B64" s="934" t="s">
        <v>1283</v>
      </c>
      <c r="C64" s="960">
        <v>75013.5</v>
      </c>
      <c r="D64" s="936">
        <f t="shared" si="26"/>
        <v>3.675312172603931</v>
      </c>
      <c r="E64" s="960">
        <v>48289.8</v>
      </c>
      <c r="F64" s="936">
        <f t="shared" si="29"/>
        <v>64.37481253374393</v>
      </c>
      <c r="G64" s="936">
        <f t="shared" si="30"/>
        <v>2.9051147919143503</v>
      </c>
      <c r="H64" s="960">
        <v>87903.1</v>
      </c>
      <c r="I64" s="936">
        <f>(H64/E64)*100</f>
        <v>182.03243749197554</v>
      </c>
      <c r="J64" s="936">
        <f>(H64/$H$66)*100</f>
        <v>4.833827770466497</v>
      </c>
      <c r="K64" s="960">
        <v>162879.7</v>
      </c>
      <c r="L64" s="936">
        <f>(K64/H64)*100</f>
        <v>185.29460280695446</v>
      </c>
      <c r="M64" s="936">
        <f>(K64/$H$66)*100</f>
        <v>8.95682196765816</v>
      </c>
      <c r="N64" s="960">
        <v>129470.7</v>
      </c>
      <c r="O64" s="936">
        <f>(N64/K64)*100</f>
        <v>79.48854277113722</v>
      </c>
      <c r="P64" s="936">
        <f>(N64/$H$66)*100</f>
        <v>7.11964726069657</v>
      </c>
      <c r="Q64" s="961">
        <v>47520</v>
      </c>
      <c r="R64" s="961">
        <f t="shared" si="13"/>
        <v>36.70328499034917</v>
      </c>
      <c r="S64" s="936">
        <f t="shared" si="31"/>
        <v>3.0229146087692005</v>
      </c>
      <c r="T64" s="961">
        <v>51000</v>
      </c>
      <c r="U64" s="936">
        <f>(T64/Q64)*100</f>
        <v>107.32323232323233</v>
      </c>
      <c r="V64" s="937">
        <f>(T64/$T$66)*100</f>
        <v>3.1022294080398836</v>
      </c>
    </row>
    <row r="65" spans="1:22" s="250" customFormat="1" ht="15" customHeight="1" thickBot="1">
      <c r="A65" s="1282" t="s">
        <v>488</v>
      </c>
      <c r="B65" s="1283"/>
      <c r="C65" s="962">
        <f>SUM(C61:C64)</f>
        <v>256921</v>
      </c>
      <c r="D65" s="963">
        <f t="shared" si="26"/>
        <v>12.587932554774467</v>
      </c>
      <c r="E65" s="962">
        <f>SUM(E61:E64)</f>
        <v>461458.8</v>
      </c>
      <c r="F65" s="963">
        <f t="shared" si="29"/>
        <v>179.61116452138984</v>
      </c>
      <c r="G65" s="963">
        <f t="shared" si="30"/>
        <v>27.761365458938446</v>
      </c>
      <c r="H65" s="962">
        <f>SUM(H61:H64)</f>
        <v>596567.7</v>
      </c>
      <c r="I65" s="963">
        <f t="shared" si="0"/>
        <v>129.2786484947302</v>
      </c>
      <c r="J65" s="963">
        <f>(H65/$H$66)*100</f>
        <v>32.805504188399794</v>
      </c>
      <c r="K65" s="962">
        <f>SUM(K61:K64)</f>
        <v>806874</v>
      </c>
      <c r="L65" s="963">
        <f>(K65/H65)*100</f>
        <v>135.2527131455491</v>
      </c>
      <c r="M65" s="963">
        <f>(K65/$H$66)*100</f>
        <v>44.370334475887475</v>
      </c>
      <c r="N65" s="962">
        <f>SUM(N61:N64)</f>
        <v>727732.5</v>
      </c>
      <c r="O65" s="963">
        <f>(N65/K65)*100</f>
        <v>90.19159125216576</v>
      </c>
      <c r="P65" s="963">
        <f>(N65/$H$66)*100</f>
        <v>40.018310707711215</v>
      </c>
      <c r="Q65" s="962">
        <f>SUM(Q61:Q64)</f>
        <v>272635</v>
      </c>
      <c r="R65" s="962">
        <f t="shared" si="13"/>
        <v>37.463628462381436</v>
      </c>
      <c r="S65" s="963">
        <f t="shared" si="31"/>
        <v>17.343272819061255</v>
      </c>
      <c r="T65" s="964">
        <f>SUM(T61:T64)</f>
        <v>281680</v>
      </c>
      <c r="U65" s="963">
        <f>(T65/Q65)*100</f>
        <v>103.31762246226639</v>
      </c>
      <c r="V65" s="965">
        <f>(T65/$T$66)*100</f>
        <v>17.13403881679754</v>
      </c>
    </row>
    <row r="66" spans="1:22" s="250" customFormat="1" ht="21.75" customHeight="1" thickBot="1" thickTop="1">
      <c r="A66" s="1284" t="s">
        <v>489</v>
      </c>
      <c r="B66" s="1285"/>
      <c r="C66" s="966">
        <f>SUM(C65,C60)</f>
        <v>2041010.2999999998</v>
      </c>
      <c r="D66" s="967">
        <f t="shared" si="26"/>
        <v>100</v>
      </c>
      <c r="E66" s="966">
        <f>SUM(E65,E60)</f>
        <v>1662233.8</v>
      </c>
      <c r="F66" s="967">
        <f t="shared" si="29"/>
        <v>81.4417154092755</v>
      </c>
      <c r="G66" s="967">
        <f t="shared" si="30"/>
        <v>100</v>
      </c>
      <c r="H66" s="966">
        <f>SUM(H60+H65)</f>
        <v>1818498.8</v>
      </c>
      <c r="I66" s="963">
        <f>(H66/E66)*100</f>
        <v>109.40090377177987</v>
      </c>
      <c r="J66" s="963">
        <f>(H66/$H$66)*100</f>
        <v>100</v>
      </c>
      <c r="K66" s="966">
        <f>SUM(K60+K65)</f>
        <v>2079658.1</v>
      </c>
      <c r="L66" s="963">
        <f>(K66/H66)*100</f>
        <v>114.36125775832242</v>
      </c>
      <c r="M66" s="963">
        <f>(K66/$K$66)*100</f>
        <v>100</v>
      </c>
      <c r="N66" s="966">
        <f>SUM(N60+N65)</f>
        <v>2149840.9</v>
      </c>
      <c r="O66" s="963">
        <f>(N66/K66)*100</f>
        <v>103.37472779780484</v>
      </c>
      <c r="P66" s="963">
        <f>(N66/$N$66)*100</f>
        <v>100</v>
      </c>
      <c r="Q66" s="966">
        <f>SUM(Q60+Q65)</f>
        <v>1571992.8</v>
      </c>
      <c r="R66" s="966">
        <f t="shared" si="13"/>
        <v>73.12135516632883</v>
      </c>
      <c r="S66" s="968">
        <f t="shared" si="31"/>
        <v>100</v>
      </c>
      <c r="T66" s="969">
        <f>SUM(T60+T65)</f>
        <v>1643979</v>
      </c>
      <c r="U66" s="963">
        <f>(T66/Q66)*100</f>
        <v>104.57929578303411</v>
      </c>
      <c r="V66" s="970">
        <f>(T66/$T$66)*100</f>
        <v>100</v>
      </c>
    </row>
    <row r="67" spans="8:14" ht="13.5" thickTop="1">
      <c r="H67" s="4"/>
      <c r="K67" s="4"/>
      <c r="N67" s="4"/>
    </row>
    <row r="68" spans="1:20" ht="12.75">
      <c r="A68" s="756" t="s">
        <v>1350</v>
      </c>
      <c r="B68" s="757" t="s">
        <v>1351</v>
      </c>
      <c r="H68"/>
      <c r="K68" s="6"/>
      <c r="N68"/>
      <c r="T68"/>
    </row>
    <row r="69" spans="8:20" ht="12.75">
      <c r="H69" s="971"/>
      <c r="K69" s="971"/>
      <c r="N69" s="971"/>
      <c r="T69"/>
    </row>
    <row r="70" spans="8:20" ht="12.75">
      <c r="H70" s="971"/>
      <c r="K70" s="971"/>
      <c r="N70" s="971"/>
      <c r="T70"/>
    </row>
    <row r="71" spans="8:20" ht="12.75">
      <c r="H71" s="971"/>
      <c r="K71" s="971"/>
      <c r="N71" s="971"/>
      <c r="T71"/>
    </row>
    <row r="72" spans="8:20" ht="12.75">
      <c r="H72" s="971"/>
      <c r="K72" s="971"/>
      <c r="N72" s="971"/>
      <c r="T72"/>
    </row>
    <row r="73" spans="8:20" ht="12.75">
      <c r="H73" s="971"/>
      <c r="K73" s="971"/>
      <c r="N73" s="971"/>
      <c r="T73"/>
    </row>
    <row r="74" spans="8:14" ht="12.75">
      <c r="H74" s="971"/>
      <c r="K74" s="971"/>
      <c r="N74" s="971"/>
    </row>
    <row r="75" spans="8:14" ht="12.75">
      <c r="H75" s="971"/>
      <c r="K75" s="971"/>
      <c r="N75" s="971"/>
    </row>
    <row r="76" spans="8:14" ht="12.75">
      <c r="H76" s="971"/>
      <c r="K76" s="971"/>
      <c r="N76" s="971"/>
    </row>
    <row r="77" spans="8:14" ht="12.75">
      <c r="H77" s="971"/>
      <c r="K77" s="971"/>
      <c r="N77" s="971"/>
    </row>
    <row r="78" spans="8:14" ht="12.75">
      <c r="H78" s="971"/>
      <c r="K78" s="971"/>
      <c r="N78" s="971"/>
    </row>
    <row r="79" spans="8:14" ht="12.75">
      <c r="H79" s="971"/>
      <c r="K79" s="971"/>
      <c r="N79" s="971"/>
    </row>
    <row r="80" spans="8:14" ht="12.75">
      <c r="H80" s="971"/>
      <c r="K80" s="971"/>
      <c r="N80" s="971"/>
    </row>
    <row r="81" spans="8:14" ht="12.75">
      <c r="H81" s="971"/>
      <c r="K81" s="971"/>
      <c r="N81" s="971"/>
    </row>
    <row r="82" spans="8:14" ht="12.75">
      <c r="H82" s="971"/>
      <c r="K82" s="971"/>
      <c r="N82" s="971"/>
    </row>
    <row r="83" spans="8:14" ht="12.75">
      <c r="H83" s="971"/>
      <c r="K83" s="971"/>
      <c r="N83" s="971"/>
    </row>
    <row r="84" spans="8:14" ht="12.75">
      <c r="H84" s="971"/>
      <c r="K84" s="971"/>
      <c r="N84" s="971"/>
    </row>
    <row r="85" spans="8:14" ht="12.75">
      <c r="H85" s="971"/>
      <c r="K85" s="971"/>
      <c r="N85" s="971"/>
    </row>
    <row r="86" spans="8:14" ht="12.75">
      <c r="H86" s="971"/>
      <c r="K86" s="971"/>
      <c r="N86" s="971"/>
    </row>
    <row r="87" spans="8:14" ht="12.75">
      <c r="H87" s="971"/>
      <c r="K87" s="971"/>
      <c r="N87" s="971"/>
    </row>
    <row r="88" spans="8:14" ht="12.75">
      <c r="H88" s="971"/>
      <c r="K88" s="971"/>
      <c r="N88" s="971"/>
    </row>
    <row r="89" spans="8:14" ht="12.75">
      <c r="H89" s="971"/>
      <c r="K89" s="971"/>
      <c r="N89" s="971"/>
    </row>
    <row r="90" spans="8:14" ht="12.75">
      <c r="H90" s="971"/>
      <c r="K90" s="971"/>
      <c r="N90" s="971"/>
    </row>
    <row r="91" spans="8:14" ht="12.75">
      <c r="H91" s="971"/>
      <c r="K91" s="971"/>
      <c r="N91" s="971"/>
    </row>
    <row r="92" spans="8:14" ht="12.75">
      <c r="H92" s="971"/>
      <c r="K92" s="971"/>
      <c r="N92" s="971"/>
    </row>
    <row r="93" spans="8:14" ht="12.75">
      <c r="H93" s="971"/>
      <c r="K93" s="971"/>
      <c r="N93" s="971"/>
    </row>
    <row r="94" spans="8:14" ht="12.75">
      <c r="H94" s="971"/>
      <c r="K94" s="971"/>
      <c r="N94" s="971"/>
    </row>
    <row r="95" spans="8:14" ht="12.75">
      <c r="H95" s="971"/>
      <c r="K95" s="971"/>
      <c r="N95" s="971"/>
    </row>
    <row r="96" spans="8:14" ht="12.75">
      <c r="H96" s="971"/>
      <c r="K96" s="971"/>
      <c r="N96" s="971"/>
    </row>
    <row r="97" spans="8:14" ht="12.75">
      <c r="H97" s="971"/>
      <c r="K97" s="971"/>
      <c r="N97" s="971"/>
    </row>
    <row r="98" spans="8:14" ht="12.75">
      <c r="H98" s="971"/>
      <c r="K98" s="971"/>
      <c r="N98" s="971"/>
    </row>
    <row r="99" spans="8:14" ht="12.75">
      <c r="H99" s="971"/>
      <c r="K99" s="971"/>
      <c r="N99" s="971"/>
    </row>
    <row r="100" spans="8:14" ht="12.75">
      <c r="H100" s="971"/>
      <c r="K100" s="971"/>
      <c r="N100" s="971"/>
    </row>
    <row r="101" spans="8:14" ht="12.75">
      <c r="H101" s="971"/>
      <c r="K101" s="971"/>
      <c r="N101" s="971"/>
    </row>
  </sheetData>
  <mergeCells count="28">
    <mergeCell ref="A65:B65"/>
    <mergeCell ref="A66:B66"/>
    <mergeCell ref="A15:B15"/>
    <mergeCell ref="A45:B45"/>
    <mergeCell ref="A59:B59"/>
    <mergeCell ref="A60:B60"/>
    <mergeCell ref="R3:R4"/>
    <mergeCell ref="S3:S4"/>
    <mergeCell ref="U3:U4"/>
    <mergeCell ref="V3:V4"/>
    <mergeCell ref="L3:L4"/>
    <mergeCell ref="M3:M4"/>
    <mergeCell ref="O3:O4"/>
    <mergeCell ref="P3:P4"/>
    <mergeCell ref="F3:F4"/>
    <mergeCell ref="G3:G4"/>
    <mergeCell ref="I3:I4"/>
    <mergeCell ref="J3:J4"/>
    <mergeCell ref="A1:B4"/>
    <mergeCell ref="C1:V1"/>
    <mergeCell ref="C2:D2"/>
    <mergeCell ref="E2:G2"/>
    <mergeCell ref="H2:J2"/>
    <mergeCell ref="K2:M2"/>
    <mergeCell ref="N2:P2"/>
    <mergeCell ref="Q2:S2"/>
    <mergeCell ref="T2:V2"/>
    <mergeCell ref="D3:D4"/>
  </mergeCells>
  <printOptions horizontalCentered="1"/>
  <pageMargins left="0.1968503937007874" right="0.1968503937007874" top="0.984251968503937" bottom="0.984251968503937" header="0.5118110236220472" footer="0.5118110236220472"/>
  <pageSetup firstPageNumber="20" useFirstPageNumber="1" horizontalDpi="600" verticalDpi="600" orientation="landscape" paperSize="9" scale="80" r:id="rId1"/>
  <headerFooter alignWithMargins="0">
    <oddHeader>&amp;L&amp;"Arial CE,tučné"&amp;12NÁVRH ROZPOČTU NA ROK 2006 - VÝVOJ PŘÍJMŮ</oddHeader>
    <oddFooter>&amp;COddíl III. - &amp;P&amp;RVývoj příjmů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2">
      <selection activeCell="K26" sqref="K26"/>
    </sheetView>
  </sheetViews>
  <sheetFormatPr defaultColWidth="9.00390625" defaultRowHeight="12.75"/>
  <cols>
    <col min="1" max="1" width="3.25390625" style="0" customWidth="1"/>
    <col min="2" max="2" width="29.125" style="0" customWidth="1"/>
    <col min="3" max="3" width="8.875" style="5" customWidth="1"/>
    <col min="4" max="4" width="5.25390625" style="1050" customWidth="1"/>
    <col min="5" max="5" width="8.875" style="5" customWidth="1"/>
    <col min="6" max="7" width="5.00390625" style="1050" customWidth="1"/>
    <col min="8" max="8" width="8.875" style="5" customWidth="1"/>
    <col min="9" max="10" width="5.25390625" style="1050" customWidth="1"/>
    <col min="11" max="11" width="8.875" style="113" customWidth="1"/>
    <col min="12" max="13" width="5.25390625" style="1050" customWidth="1"/>
    <col min="14" max="14" width="8.875" style="5" customWidth="1"/>
    <col min="15" max="16" width="5.25390625" style="1050" customWidth="1"/>
    <col min="17" max="17" width="8.875" style="5" customWidth="1"/>
    <col min="18" max="19" width="5.00390625" style="1050" customWidth="1"/>
    <col min="20" max="20" width="8.875" style="5" customWidth="1"/>
    <col min="21" max="22" width="5.00390625" style="1050" customWidth="1"/>
  </cols>
  <sheetData>
    <row r="1" spans="1:22" s="1" customFormat="1" ht="12" customHeight="1" thickTop="1">
      <c r="A1" s="1210" t="s">
        <v>494</v>
      </c>
      <c r="B1" s="1211"/>
      <c r="C1" s="1216" t="s">
        <v>1352</v>
      </c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  <c r="P1" s="1217"/>
      <c r="Q1" s="1217"/>
      <c r="R1" s="1217"/>
      <c r="S1" s="1217"/>
      <c r="T1" s="1217"/>
      <c r="U1" s="1217"/>
      <c r="V1" s="1218"/>
    </row>
    <row r="2" spans="1:22" s="1" customFormat="1" ht="12" customHeight="1">
      <c r="A2" s="1212"/>
      <c r="B2" s="1213"/>
      <c r="C2" s="1261">
        <v>2000</v>
      </c>
      <c r="D2" s="1261"/>
      <c r="E2" s="1261">
        <v>2001</v>
      </c>
      <c r="F2" s="1261"/>
      <c r="G2" s="1261"/>
      <c r="H2" s="1261">
        <v>2002</v>
      </c>
      <c r="I2" s="1261"/>
      <c r="J2" s="1261"/>
      <c r="K2" s="1261">
        <v>2003</v>
      </c>
      <c r="L2" s="1261"/>
      <c r="M2" s="1261"/>
      <c r="N2" s="1261">
        <v>2004</v>
      </c>
      <c r="O2" s="1261"/>
      <c r="P2" s="1261"/>
      <c r="Q2" s="1266">
        <v>2005</v>
      </c>
      <c r="R2" s="1266"/>
      <c r="S2" s="1266"/>
      <c r="T2" s="1266">
        <v>2006</v>
      </c>
      <c r="U2" s="1266"/>
      <c r="V2" s="1267"/>
    </row>
    <row r="3" spans="1:22" s="1" customFormat="1" ht="60" customHeight="1">
      <c r="A3" s="1212"/>
      <c r="B3" s="1213"/>
      <c r="C3" s="902" t="s">
        <v>1334</v>
      </c>
      <c r="D3" s="1290" t="s">
        <v>1353</v>
      </c>
      <c r="E3" s="902" t="s">
        <v>1334</v>
      </c>
      <c r="F3" s="1292" t="s">
        <v>1335</v>
      </c>
      <c r="G3" s="1290" t="s">
        <v>1353</v>
      </c>
      <c r="H3" s="902" t="s">
        <v>1334</v>
      </c>
      <c r="I3" s="1294" t="s">
        <v>1336</v>
      </c>
      <c r="J3" s="1290" t="s">
        <v>1353</v>
      </c>
      <c r="K3" s="902" t="s">
        <v>1334</v>
      </c>
      <c r="L3" s="1275" t="s">
        <v>1337</v>
      </c>
      <c r="M3" s="1290" t="s">
        <v>1353</v>
      </c>
      <c r="N3" s="902" t="s">
        <v>1334</v>
      </c>
      <c r="O3" s="1275" t="s">
        <v>1338</v>
      </c>
      <c r="P3" s="1290" t="s">
        <v>1353</v>
      </c>
      <c r="Q3" s="972" t="s">
        <v>1339</v>
      </c>
      <c r="R3" s="1275" t="s">
        <v>1340</v>
      </c>
      <c r="S3" s="1290" t="s">
        <v>1353</v>
      </c>
      <c r="T3" s="972" t="s">
        <v>1341</v>
      </c>
      <c r="U3" s="1275" t="s">
        <v>1342</v>
      </c>
      <c r="V3" s="1295" t="s">
        <v>1353</v>
      </c>
    </row>
    <row r="4" spans="1:22" ht="10.5" customHeight="1">
      <c r="A4" s="1214"/>
      <c r="B4" s="1215"/>
      <c r="C4" s="973" t="s">
        <v>477</v>
      </c>
      <c r="D4" s="1291"/>
      <c r="E4" s="973" t="s">
        <v>477</v>
      </c>
      <c r="F4" s="1293"/>
      <c r="G4" s="1291"/>
      <c r="H4" s="973" t="s">
        <v>477</v>
      </c>
      <c r="I4" s="1294"/>
      <c r="J4" s="1291"/>
      <c r="K4" s="973" t="s">
        <v>477</v>
      </c>
      <c r="L4" s="1275"/>
      <c r="M4" s="1291"/>
      <c r="N4" s="973" t="s">
        <v>477</v>
      </c>
      <c r="O4" s="1275"/>
      <c r="P4" s="1291"/>
      <c r="Q4" s="974" t="s">
        <v>477</v>
      </c>
      <c r="R4" s="1275"/>
      <c r="S4" s="1291"/>
      <c r="T4" s="974" t="s">
        <v>477</v>
      </c>
      <c r="U4" s="1275"/>
      <c r="V4" s="1296"/>
    </row>
    <row r="5" spans="1:22" s="669" customFormat="1" ht="12" customHeight="1">
      <c r="A5" s="975">
        <v>100</v>
      </c>
      <c r="B5" s="976" t="s">
        <v>339</v>
      </c>
      <c r="C5" s="715">
        <v>23599.5</v>
      </c>
      <c r="D5" s="977">
        <f>(C5/$C$59)*100</f>
        <v>2.7036761953795714</v>
      </c>
      <c r="E5" s="798">
        <v>25710.6</v>
      </c>
      <c r="F5" s="978">
        <f>(E5/C5)*100</f>
        <v>108.94552850695989</v>
      </c>
      <c r="G5" s="977">
        <f>(E5/$E$59)*100</f>
        <v>2.175455946649013</v>
      </c>
      <c r="H5" s="715">
        <v>31655.3</v>
      </c>
      <c r="I5" s="978">
        <f>(H5/E5)*100</f>
        <v>123.12159187261284</v>
      </c>
      <c r="J5" s="977">
        <f>(H5/$H$59)*100</f>
        <v>2.187388187206868</v>
      </c>
      <c r="K5" s="715">
        <v>40131.8</v>
      </c>
      <c r="L5" s="978">
        <f>(K5/H5)*100</f>
        <v>126.77750645231605</v>
      </c>
      <c r="M5" s="977">
        <f>(K5/$H$59)*100</f>
        <v>2.7731162001733862</v>
      </c>
      <c r="N5" s="715">
        <v>41716.3</v>
      </c>
      <c r="O5" s="978">
        <f>(N5/K5)*100</f>
        <v>103.94824054739632</v>
      </c>
      <c r="P5" s="977">
        <f>(N5/$H$59)*100</f>
        <v>2.882605498415048</v>
      </c>
      <c r="Q5" s="798">
        <v>46170</v>
      </c>
      <c r="R5" s="978">
        <f>(Q5/N5)*100</f>
        <v>110.67616255516428</v>
      </c>
      <c r="S5" s="977">
        <f>(Q5/$Q$59)*100</f>
        <v>3.9292232597081256</v>
      </c>
      <c r="T5" s="715">
        <v>48069</v>
      </c>
      <c r="U5" s="978">
        <f>(T5/Q5)*100</f>
        <v>104.1130604288499</v>
      </c>
      <c r="V5" s="979">
        <f>(T5/$T$59)*100</f>
        <v>4.01481008809881</v>
      </c>
    </row>
    <row r="6" spans="1:22" s="669" customFormat="1" ht="12" customHeight="1">
      <c r="A6" s="735">
        <v>101</v>
      </c>
      <c r="B6" s="976" t="s">
        <v>1269</v>
      </c>
      <c r="C6" s="679">
        <v>3536</v>
      </c>
      <c r="D6" s="980">
        <f>(C6/$C$59)*100</f>
        <v>0.4051017617687733</v>
      </c>
      <c r="E6" s="798">
        <v>2399.6</v>
      </c>
      <c r="F6" s="981">
        <f>(E6/C6)*100</f>
        <v>67.86199095022624</v>
      </c>
      <c r="G6" s="980">
        <f>(E6/$E$59)*100</f>
        <v>0.20303781668179555</v>
      </c>
      <c r="H6" s="679">
        <v>2096.1</v>
      </c>
      <c r="I6" s="981">
        <f aca="true" t="shared" si="0" ref="I6:I59">(H6/E6)*100</f>
        <v>87.35205867644608</v>
      </c>
      <c r="J6" s="980">
        <f>(H6/$H$59)*100</f>
        <v>0.14484097068119134</v>
      </c>
      <c r="K6" s="679">
        <v>4047.4</v>
      </c>
      <c r="L6" s="981">
        <f>(K6/H6)*100</f>
        <v>193.0919326368017</v>
      </c>
      <c r="M6" s="980">
        <f>(K6/$H$59)*100</f>
        <v>0.27967622953821564</v>
      </c>
      <c r="N6" s="679">
        <v>4618.1</v>
      </c>
      <c r="O6" s="981">
        <f>(N6/K6)*100</f>
        <v>114.10041013984286</v>
      </c>
      <c r="P6" s="980">
        <f>(N6/$H$59)*100</f>
        <v>0.31911172496675244</v>
      </c>
      <c r="Q6" s="800">
        <v>4489.6</v>
      </c>
      <c r="R6" s="978">
        <f aca="true" t="shared" si="1" ref="R6:R59">(Q6/N6)*100</f>
        <v>97.21747038825491</v>
      </c>
      <c r="S6" s="977">
        <f>(Q6/$Q$59)*100</f>
        <v>0.38208015479284385</v>
      </c>
      <c r="T6" s="679">
        <v>2465</v>
      </c>
      <c r="U6" s="978">
        <f aca="true" t="shared" si="2" ref="U6:U59">(T6/Q6)*100</f>
        <v>54.904668567355664</v>
      </c>
      <c r="V6" s="979">
        <f>(T6/$T$59)*100</f>
        <v>0.2058812720706394</v>
      </c>
    </row>
    <row r="7" spans="1:22" s="669" customFormat="1" ht="12" customHeight="1">
      <c r="A7" s="735">
        <v>102</v>
      </c>
      <c r="B7" s="982" t="s">
        <v>1354</v>
      </c>
      <c r="C7" s="679">
        <v>40569</v>
      </c>
      <c r="D7" s="980">
        <f>(C7/$C$59)*100</f>
        <v>4.647786587442694</v>
      </c>
      <c r="E7" s="798">
        <v>35206.6</v>
      </c>
      <c r="F7" s="981">
        <f>(E7/C7)*100</f>
        <v>86.78202568463604</v>
      </c>
      <c r="G7" s="980">
        <f>(E7/$E$59)*100</f>
        <v>2.9789428224659535</v>
      </c>
      <c r="H7" s="679">
        <v>105252.1</v>
      </c>
      <c r="I7" s="981">
        <f t="shared" si="0"/>
        <v>298.9555935534815</v>
      </c>
      <c r="J7" s="980">
        <f>(H7/$H$59)*100</f>
        <v>7.272943242323277</v>
      </c>
      <c r="K7" s="679">
        <v>100917.6</v>
      </c>
      <c r="L7" s="981">
        <f>(K7/H7)*100</f>
        <v>95.88179238228976</v>
      </c>
      <c r="M7" s="980">
        <f>(K7/$H$59)*100</f>
        <v>6.973428339686177</v>
      </c>
      <c r="N7" s="679">
        <v>90952.2</v>
      </c>
      <c r="O7" s="981">
        <f>(N7/K7)*100</f>
        <v>90.1252110632833</v>
      </c>
      <c r="P7" s="980">
        <f>(N7/$H$59)*100</f>
        <v>6.28481700948898</v>
      </c>
      <c r="Q7" s="800">
        <v>48112.5</v>
      </c>
      <c r="R7" s="978">
        <f t="shared" si="1"/>
        <v>52.898665452842266</v>
      </c>
      <c r="S7" s="977">
        <f>(Q7/$Q$59)*100</f>
        <v>4.094536583987594</v>
      </c>
      <c r="T7" s="679">
        <v>13998</v>
      </c>
      <c r="U7" s="978">
        <f t="shared" si="2"/>
        <v>29.09431021044427</v>
      </c>
      <c r="V7" s="979">
        <f>(T7/$T$59)*100</f>
        <v>1.169138355555704</v>
      </c>
    </row>
    <row r="8" spans="1:22" s="669" customFormat="1" ht="12" customHeight="1">
      <c r="A8" s="735">
        <v>103</v>
      </c>
      <c r="B8" s="982" t="s">
        <v>1471</v>
      </c>
      <c r="C8" s="679" t="s">
        <v>1205</v>
      </c>
      <c r="D8" s="980" t="s">
        <v>1205</v>
      </c>
      <c r="E8" s="798" t="s">
        <v>1205</v>
      </c>
      <c r="F8" s="981" t="s">
        <v>1205</v>
      </c>
      <c r="G8" s="980" t="s">
        <v>1205</v>
      </c>
      <c r="H8" s="679" t="s">
        <v>1205</v>
      </c>
      <c r="I8" s="981" t="s">
        <v>1205</v>
      </c>
      <c r="J8" s="980" t="s">
        <v>1205</v>
      </c>
      <c r="K8" s="679" t="s">
        <v>1205</v>
      </c>
      <c r="L8" s="981" t="s">
        <v>1205</v>
      </c>
      <c r="M8" s="980" t="s">
        <v>1205</v>
      </c>
      <c r="N8" s="679">
        <v>68.8</v>
      </c>
      <c r="O8" s="981" t="s">
        <v>1205</v>
      </c>
      <c r="P8" s="980">
        <f>(N8/$H$59)*100</f>
        <v>0.004754095120874941</v>
      </c>
      <c r="Q8" s="800">
        <v>170</v>
      </c>
      <c r="R8" s="978">
        <f t="shared" si="1"/>
        <v>247.09302325581396</v>
      </c>
      <c r="S8" s="977">
        <f>(Q8/$Q$59)*100</f>
        <v>0.01446757535521727</v>
      </c>
      <c r="T8" s="679">
        <v>170</v>
      </c>
      <c r="U8" s="978" t="s">
        <v>1205</v>
      </c>
      <c r="V8" s="979">
        <f>(T8/$T$59)*100</f>
        <v>0.014198708418664788</v>
      </c>
    </row>
    <row r="9" spans="1:22" s="669" customFormat="1" ht="12" customHeight="1">
      <c r="A9" s="735">
        <v>104</v>
      </c>
      <c r="B9" s="982" t="s">
        <v>1294</v>
      </c>
      <c r="C9" s="679">
        <v>13175.1</v>
      </c>
      <c r="D9" s="980">
        <f>(C9/$C$59)*100</f>
        <v>1.5094050400112458</v>
      </c>
      <c r="E9" s="798">
        <v>4984.4</v>
      </c>
      <c r="F9" s="981">
        <f>(E9/C9)*100</f>
        <v>37.831970914831764</v>
      </c>
      <c r="G9" s="980">
        <f>(E9/$E$59)*100</f>
        <v>0.4217459966114109</v>
      </c>
      <c r="H9" s="679" t="s">
        <v>1205</v>
      </c>
      <c r="I9" s="981" t="s">
        <v>1205</v>
      </c>
      <c r="J9" s="980" t="s">
        <v>1205</v>
      </c>
      <c r="K9" s="679" t="s">
        <v>1205</v>
      </c>
      <c r="L9" s="981" t="s">
        <v>1205</v>
      </c>
      <c r="M9" s="980" t="s">
        <v>1205</v>
      </c>
      <c r="N9" s="679" t="s">
        <v>1205</v>
      </c>
      <c r="O9" s="981" t="s">
        <v>1205</v>
      </c>
      <c r="P9" s="980" t="s">
        <v>1205</v>
      </c>
      <c r="Q9" s="800" t="s">
        <v>1205</v>
      </c>
      <c r="R9" s="978" t="s">
        <v>1205</v>
      </c>
      <c r="S9" s="983" t="s">
        <v>1205</v>
      </c>
      <c r="T9" s="679" t="s">
        <v>1205</v>
      </c>
      <c r="U9" s="978" t="s">
        <v>1205</v>
      </c>
      <c r="V9" s="979" t="s">
        <v>1205</v>
      </c>
    </row>
    <row r="10" spans="1:22" s="669" customFormat="1" ht="12" customHeight="1">
      <c r="A10" s="735">
        <v>107</v>
      </c>
      <c r="B10" s="982" t="s">
        <v>1295</v>
      </c>
      <c r="C10" s="679" t="s">
        <v>1205</v>
      </c>
      <c r="D10" s="980" t="s">
        <v>1205</v>
      </c>
      <c r="E10" s="798">
        <v>2711.3</v>
      </c>
      <c r="F10" s="981">
        <v>0</v>
      </c>
      <c r="G10" s="980">
        <f>(E10/$E$59)*100</f>
        <v>0.22941174877869325</v>
      </c>
      <c r="H10" s="679">
        <v>5931.1</v>
      </c>
      <c r="I10" s="981">
        <f t="shared" si="0"/>
        <v>218.75484085125217</v>
      </c>
      <c r="J10" s="980">
        <f>(H10/$H$59)*100</f>
        <v>0.40984031353810124</v>
      </c>
      <c r="K10" s="679">
        <v>5552.2</v>
      </c>
      <c r="L10" s="981">
        <f>(K10/H10)*100</f>
        <v>93.61164033653115</v>
      </c>
      <c r="M10" s="980">
        <f aca="true" t="shared" si="3" ref="M10:M20">(K10/$H$59)*100</f>
        <v>0.38365824026339895</v>
      </c>
      <c r="N10" s="679">
        <v>6919.6</v>
      </c>
      <c r="O10" s="981">
        <f>(N10/K10)*100</f>
        <v>124.62807535751594</v>
      </c>
      <c r="P10" s="980">
        <f>(N10/$H$59)*100</f>
        <v>0.47814588079078846</v>
      </c>
      <c r="Q10" s="800">
        <v>6453.8</v>
      </c>
      <c r="R10" s="978">
        <f t="shared" si="1"/>
        <v>93.26839701716862</v>
      </c>
      <c r="S10" s="977">
        <f aca="true" t="shared" si="4" ref="S10:S20">(Q10/$Q$59)*100</f>
        <v>0.549240222514713</v>
      </c>
      <c r="T10" s="679">
        <v>5973</v>
      </c>
      <c r="U10" s="978">
        <f t="shared" si="2"/>
        <v>92.55012550745298</v>
      </c>
      <c r="V10" s="979">
        <f aca="true" t="shared" si="5" ref="V10:V20">(T10/$T$59)*100</f>
        <v>0.4988757963804986</v>
      </c>
    </row>
    <row r="11" spans="1:22" s="669" customFormat="1" ht="12" customHeight="1">
      <c r="A11" s="735">
        <v>105</v>
      </c>
      <c r="B11" s="982" t="s">
        <v>1355</v>
      </c>
      <c r="C11" s="679">
        <v>34017.4</v>
      </c>
      <c r="D11" s="980">
        <f>(C11/$C$59)*100</f>
        <v>3.897202678391705</v>
      </c>
      <c r="E11" s="798">
        <v>20051.4</v>
      </c>
      <c r="F11" s="981">
        <f>(E11/C11)*100</f>
        <v>58.944540147101186</v>
      </c>
      <c r="G11" s="980">
        <f>(E11/$E$59)*100</f>
        <v>1.6966129677501898</v>
      </c>
      <c r="H11" s="679">
        <v>86573.2</v>
      </c>
      <c r="I11" s="981">
        <f t="shared" si="0"/>
        <v>431.75638608775444</v>
      </c>
      <c r="J11" s="980">
        <f>(H11/$H$59)*100</f>
        <v>5.982227147071663</v>
      </c>
      <c r="K11" s="679">
        <v>50716.1</v>
      </c>
      <c r="L11" s="981">
        <f>(K11/H11)*100</f>
        <v>58.58175509280008</v>
      </c>
      <c r="M11" s="980">
        <f t="shared" si="3"/>
        <v>3.504493656392523</v>
      </c>
      <c r="N11" s="679">
        <v>13917.5</v>
      </c>
      <c r="O11" s="981">
        <f>(N11/K11)*100</f>
        <v>27.44197601944944</v>
      </c>
      <c r="P11" s="980">
        <f>(N11/$H$59)*100</f>
        <v>0.9617023087903633</v>
      </c>
      <c r="Q11" s="800">
        <v>14761</v>
      </c>
      <c r="R11" s="978">
        <f t="shared" si="1"/>
        <v>106.06071492724986</v>
      </c>
      <c r="S11" s="977">
        <f t="shared" si="4"/>
        <v>1.2562110577550714</v>
      </c>
      <c r="T11" s="679">
        <v>10170</v>
      </c>
      <c r="U11" s="978">
        <f t="shared" si="2"/>
        <v>68.89777115371587</v>
      </c>
      <c r="V11" s="979">
        <f t="shared" si="5"/>
        <v>0.8494168506930639</v>
      </c>
    </row>
    <row r="12" spans="1:22" s="669" customFormat="1" ht="12" customHeight="1">
      <c r="A12" s="735">
        <v>106</v>
      </c>
      <c r="B12" s="982" t="s">
        <v>341</v>
      </c>
      <c r="C12" s="679">
        <v>53230.7</v>
      </c>
      <c r="D12" s="980">
        <f>(C12/$C$59)*100</f>
        <v>6.0983739678125115</v>
      </c>
      <c r="E12" s="798">
        <v>57755.4</v>
      </c>
      <c r="F12" s="981">
        <f>(E12/C12)*100</f>
        <v>108.50017001467201</v>
      </c>
      <c r="G12" s="980">
        <f>(E12/$E$59)*100</f>
        <v>4.88686877712276</v>
      </c>
      <c r="H12" s="679">
        <v>80031.1</v>
      </c>
      <c r="I12" s="981">
        <f t="shared" si="0"/>
        <v>138.56903423749122</v>
      </c>
      <c r="J12" s="980">
        <f>(H12/$H$59)*100</f>
        <v>5.5301665992478855</v>
      </c>
      <c r="K12" s="679">
        <v>107922.1</v>
      </c>
      <c r="L12" s="981">
        <f>(K12/H12)*100</f>
        <v>134.85020198397874</v>
      </c>
      <c r="M12" s="980">
        <f t="shared" si="3"/>
        <v>7.457440829136301</v>
      </c>
      <c r="N12" s="679">
        <v>113376.3</v>
      </c>
      <c r="O12" s="981">
        <f>(N12/K12)*100</f>
        <v>105.05383049440292</v>
      </c>
      <c r="P12" s="980">
        <f>(N12/$H$59)*100</f>
        <v>7.8343272478612445</v>
      </c>
      <c r="Q12" s="800">
        <v>104921</v>
      </c>
      <c r="R12" s="978">
        <f t="shared" si="1"/>
        <v>92.54226853407634</v>
      </c>
      <c r="S12" s="977">
        <f t="shared" si="4"/>
        <v>8.929132199086771</v>
      </c>
      <c r="T12" s="679">
        <v>125099</v>
      </c>
      <c r="U12" s="978">
        <f t="shared" si="2"/>
        <v>119.23161235596307</v>
      </c>
      <c r="V12" s="979">
        <f t="shared" si="5"/>
        <v>10.448495438038508</v>
      </c>
    </row>
    <row r="13" spans="1:22" s="669" customFormat="1" ht="12" customHeight="1">
      <c r="A13" s="735">
        <v>108</v>
      </c>
      <c r="B13" s="982" t="s">
        <v>1296</v>
      </c>
      <c r="C13" s="679">
        <v>57062.4</v>
      </c>
      <c r="D13" s="980">
        <f>(C13/$C$59)*100</f>
        <v>6.537352593539154</v>
      </c>
      <c r="E13" s="798">
        <v>33960.2</v>
      </c>
      <c r="F13" s="981">
        <f>(E13/C13)*100</f>
        <v>59.51414591745176</v>
      </c>
      <c r="G13" s="980">
        <f>(E13/$E$59)*100</f>
        <v>2.873480939355356</v>
      </c>
      <c r="H13" s="679">
        <v>50863.2</v>
      </c>
      <c r="I13" s="981">
        <f t="shared" si="0"/>
        <v>149.77296953492618</v>
      </c>
      <c r="J13" s="980">
        <f>(H13/$H$59)*100</f>
        <v>3.514658298722184</v>
      </c>
      <c r="K13" s="679">
        <v>41256.6</v>
      </c>
      <c r="L13" s="981">
        <f>(K13/H13)*100</f>
        <v>81.11286745623555</v>
      </c>
      <c r="M13" s="980">
        <f t="shared" si="3"/>
        <v>2.8508401273821087</v>
      </c>
      <c r="N13" s="679">
        <v>37153.1</v>
      </c>
      <c r="O13" s="981">
        <f>(N13/K13)*100</f>
        <v>90.05371261810231</v>
      </c>
      <c r="P13" s="980">
        <f>(N13/$H$59)*100</f>
        <v>2.5672873755142263</v>
      </c>
      <c r="Q13" s="800">
        <v>34970</v>
      </c>
      <c r="R13" s="978">
        <f t="shared" si="1"/>
        <v>94.12404348493128</v>
      </c>
      <c r="S13" s="977">
        <f t="shared" si="4"/>
        <v>2.976065353952635</v>
      </c>
      <c r="T13" s="679">
        <v>34639</v>
      </c>
      <c r="U13" s="978">
        <f t="shared" si="2"/>
        <v>99.05347440663425</v>
      </c>
      <c r="V13" s="979">
        <f t="shared" si="5"/>
        <v>2.8931121230242915</v>
      </c>
    </row>
    <row r="14" spans="1:22" s="669" customFormat="1" ht="12" customHeight="1">
      <c r="A14" s="735">
        <v>109</v>
      </c>
      <c r="B14" s="982" t="s">
        <v>1012</v>
      </c>
      <c r="C14" s="679" t="s">
        <v>1205</v>
      </c>
      <c r="D14" s="980" t="s">
        <v>1205</v>
      </c>
      <c r="E14" s="798" t="s">
        <v>1205</v>
      </c>
      <c r="F14" s="981" t="s">
        <v>1205</v>
      </c>
      <c r="G14" s="980" t="s">
        <v>1205</v>
      </c>
      <c r="H14" s="679" t="s">
        <v>1205</v>
      </c>
      <c r="I14" s="981" t="s">
        <v>1205</v>
      </c>
      <c r="J14" s="980" t="s">
        <v>1205</v>
      </c>
      <c r="K14" s="679">
        <v>308.5</v>
      </c>
      <c r="L14" s="981" t="s">
        <v>1205</v>
      </c>
      <c r="M14" s="980">
        <f t="shared" si="3"/>
        <v>0.021317417802179058</v>
      </c>
      <c r="N14" s="679">
        <v>157.7</v>
      </c>
      <c r="O14" s="981">
        <f>(N14/K14)*100</f>
        <v>51.11831442463532</v>
      </c>
      <c r="P14" s="980">
        <f>(N14/$H$59)*100</f>
        <v>0.010897104659331077</v>
      </c>
      <c r="Q14" s="800">
        <v>290</v>
      </c>
      <c r="R14" s="978">
        <f t="shared" si="1"/>
        <v>183.89346861128726</v>
      </c>
      <c r="S14" s="977">
        <f t="shared" si="4"/>
        <v>0.024679981488311815</v>
      </c>
      <c r="T14" s="800">
        <v>300</v>
      </c>
      <c r="U14" s="978">
        <f t="shared" si="2"/>
        <v>103.44827586206897</v>
      </c>
      <c r="V14" s="979">
        <f t="shared" si="5"/>
        <v>0.02505654426823198</v>
      </c>
    </row>
    <row r="15" spans="1:22" s="669" customFormat="1" ht="12" customHeight="1">
      <c r="A15" s="735">
        <v>110</v>
      </c>
      <c r="B15" s="982" t="s">
        <v>391</v>
      </c>
      <c r="C15" s="679">
        <v>105.1</v>
      </c>
      <c r="D15" s="980">
        <f aca="true" t="shared" si="6" ref="D15:D20">(C15/$C$59)*100</f>
        <v>0.012040779174744928</v>
      </c>
      <c r="E15" s="798">
        <v>262.1</v>
      </c>
      <c r="F15" s="981">
        <f aca="true" t="shared" si="7" ref="F15:F20">(E15/C15)*100</f>
        <v>249.38154138915323</v>
      </c>
      <c r="G15" s="980">
        <f aca="true" t="shared" si="8" ref="G15:G21">(E15/$E$59)*100</f>
        <v>0.02217711774974938</v>
      </c>
      <c r="H15" s="679">
        <v>310.3</v>
      </c>
      <c r="I15" s="981">
        <f t="shared" si="0"/>
        <v>118.3899275085845</v>
      </c>
      <c r="J15" s="980">
        <f aca="true" t="shared" si="9" ref="J15:J20">(H15/$H$59)*100</f>
        <v>0.021441798197783347</v>
      </c>
      <c r="K15" s="679">
        <v>158.2</v>
      </c>
      <c r="L15" s="981">
        <f aca="true" t="shared" si="10" ref="L15:L20">(K15/H15)*100</f>
        <v>50.98291975507573</v>
      </c>
      <c r="M15" s="980">
        <f t="shared" si="3"/>
        <v>0.010931654769221156</v>
      </c>
      <c r="N15" s="679">
        <v>246.9</v>
      </c>
      <c r="O15" s="981">
        <f aca="true" t="shared" si="11" ref="O15:O20">(N15/K15)*100</f>
        <v>156.06826801517067</v>
      </c>
      <c r="P15" s="980">
        <f aca="true" t="shared" si="12" ref="P15:P20">(N15/$H$59)*100</f>
        <v>0.017060844263721262</v>
      </c>
      <c r="Q15" s="800">
        <v>410</v>
      </c>
      <c r="R15" s="978">
        <f t="shared" si="1"/>
        <v>166.05913325232888</v>
      </c>
      <c r="S15" s="977">
        <f t="shared" si="4"/>
        <v>0.034892387621406354</v>
      </c>
      <c r="T15" s="800">
        <v>500</v>
      </c>
      <c r="U15" s="978">
        <f t="shared" si="2"/>
        <v>121.95121951219512</v>
      </c>
      <c r="V15" s="979">
        <f t="shared" si="5"/>
        <v>0.041760907113719964</v>
      </c>
    </row>
    <row r="16" spans="1:22" s="669" customFormat="1" ht="12" customHeight="1">
      <c r="A16" s="735">
        <v>111</v>
      </c>
      <c r="B16" s="982" t="s">
        <v>1297</v>
      </c>
      <c r="C16" s="679">
        <v>8529</v>
      </c>
      <c r="D16" s="980">
        <f t="shared" si="6"/>
        <v>0.9771246963025643</v>
      </c>
      <c r="E16" s="798">
        <v>7479.4</v>
      </c>
      <c r="F16" s="981">
        <f t="shared" si="7"/>
        <v>87.693750732794</v>
      </c>
      <c r="G16" s="980">
        <f t="shared" si="8"/>
        <v>0.6328559118560683</v>
      </c>
      <c r="H16" s="679">
        <v>3751</v>
      </c>
      <c r="I16" s="981">
        <f t="shared" si="0"/>
        <v>50.15108163756451</v>
      </c>
      <c r="J16" s="980">
        <f t="shared" si="9"/>
        <v>0.2591949243953765</v>
      </c>
      <c r="K16" s="679">
        <v>1842.8</v>
      </c>
      <c r="L16" s="981">
        <f t="shared" si="10"/>
        <v>49.12823247134098</v>
      </c>
      <c r="M16" s="980">
        <f t="shared" si="3"/>
        <v>0.12733788501087703</v>
      </c>
      <c r="N16" s="679">
        <v>2396.4</v>
      </c>
      <c r="O16" s="981">
        <f t="shared" si="11"/>
        <v>130.0412415888865</v>
      </c>
      <c r="P16" s="980">
        <f t="shared" si="12"/>
        <v>0.16559176668117312</v>
      </c>
      <c r="Q16" s="800">
        <v>3978</v>
      </c>
      <c r="R16" s="978">
        <f t="shared" si="1"/>
        <v>165.9989984977466</v>
      </c>
      <c r="S16" s="977">
        <f t="shared" si="4"/>
        <v>0.3385412633120841</v>
      </c>
      <c r="T16" s="800">
        <v>3170</v>
      </c>
      <c r="U16" s="978">
        <f t="shared" si="2"/>
        <v>79.68828557063851</v>
      </c>
      <c r="V16" s="979">
        <f t="shared" si="5"/>
        <v>0.26476415110098456</v>
      </c>
    </row>
    <row r="17" spans="1:22" s="669" customFormat="1" ht="11.25" customHeight="1">
      <c r="A17" s="735">
        <v>112</v>
      </c>
      <c r="B17" s="982" t="s">
        <v>1344</v>
      </c>
      <c r="C17" s="679">
        <v>14974.4</v>
      </c>
      <c r="D17" s="980">
        <f t="shared" si="6"/>
        <v>1.7155418047031443</v>
      </c>
      <c r="E17" s="798">
        <v>2794.9</v>
      </c>
      <c r="F17" s="981">
        <f t="shared" si="7"/>
        <v>18.664520782134844</v>
      </c>
      <c r="G17" s="980">
        <f t="shared" si="8"/>
        <v>0.2364854116702577</v>
      </c>
      <c r="H17" s="679">
        <v>2693.8</v>
      </c>
      <c r="I17" s="981">
        <f t="shared" si="0"/>
        <v>96.38269705535082</v>
      </c>
      <c r="J17" s="980">
        <f t="shared" si="9"/>
        <v>0.1861421720437924</v>
      </c>
      <c r="K17" s="679">
        <v>679.4</v>
      </c>
      <c r="L17" s="981">
        <f t="shared" si="10"/>
        <v>25.220877570717942</v>
      </c>
      <c r="M17" s="980">
        <f t="shared" si="3"/>
        <v>0.046946689318640045</v>
      </c>
      <c r="N17" s="679">
        <v>2407.2</v>
      </c>
      <c r="O17" s="981">
        <f t="shared" si="11"/>
        <v>354.31262879010893</v>
      </c>
      <c r="P17" s="980">
        <f t="shared" si="12"/>
        <v>0.1663380490547988</v>
      </c>
      <c r="Q17" s="800">
        <v>7275</v>
      </c>
      <c r="R17" s="978">
        <f t="shared" si="1"/>
        <v>302.21834496510473</v>
      </c>
      <c r="S17" s="977">
        <f t="shared" si="4"/>
        <v>0.6191271218188567</v>
      </c>
      <c r="T17" s="800">
        <v>7075</v>
      </c>
      <c r="U17" s="978">
        <f t="shared" si="2"/>
        <v>97.2508591065292</v>
      </c>
      <c r="V17" s="979">
        <f t="shared" si="5"/>
        <v>0.5909168356591374</v>
      </c>
    </row>
    <row r="18" spans="1:22" s="669" customFormat="1" ht="11.25" customHeight="1">
      <c r="A18" s="735">
        <v>113</v>
      </c>
      <c r="B18" s="982" t="s">
        <v>1014</v>
      </c>
      <c r="C18" s="679">
        <v>115.7</v>
      </c>
      <c r="D18" s="980">
        <f t="shared" si="6"/>
        <v>0.013255167940228244</v>
      </c>
      <c r="E18" s="798">
        <v>124.2</v>
      </c>
      <c r="F18" s="981">
        <f t="shared" si="7"/>
        <v>107.34658599827138</v>
      </c>
      <c r="G18" s="980">
        <f t="shared" si="8"/>
        <v>0.010508958506367313</v>
      </c>
      <c r="H18" s="679">
        <v>96.5</v>
      </c>
      <c r="I18" s="981">
        <f t="shared" si="0"/>
        <v>77.69726247987117</v>
      </c>
      <c r="J18" s="980">
        <f t="shared" si="9"/>
        <v>0.006668171208785346</v>
      </c>
      <c r="K18" s="679">
        <v>156.7</v>
      </c>
      <c r="L18" s="981">
        <f t="shared" si="10"/>
        <v>162.38341968911917</v>
      </c>
      <c r="M18" s="980">
        <f t="shared" si="3"/>
        <v>0.010828004439550919</v>
      </c>
      <c r="N18" s="679">
        <v>159.1</v>
      </c>
      <c r="O18" s="981">
        <f t="shared" si="11"/>
        <v>101.53158902361201</v>
      </c>
      <c r="P18" s="980">
        <f t="shared" si="12"/>
        <v>0.0109938449670233</v>
      </c>
      <c r="Q18" s="800">
        <v>237</v>
      </c>
      <c r="R18" s="978">
        <f t="shared" si="1"/>
        <v>148.96291640477688</v>
      </c>
      <c r="S18" s="977">
        <f t="shared" si="4"/>
        <v>0.020169502112861722</v>
      </c>
      <c r="T18" s="800">
        <v>240</v>
      </c>
      <c r="U18" s="978">
        <f t="shared" si="2"/>
        <v>101.26582278481013</v>
      </c>
      <c r="V18" s="979">
        <f t="shared" si="5"/>
        <v>0.020045235414585583</v>
      </c>
    </row>
    <row r="19" spans="1:22" s="669" customFormat="1" ht="11.25" customHeight="1">
      <c r="A19" s="735">
        <v>114</v>
      </c>
      <c r="B19" s="982" t="s">
        <v>344</v>
      </c>
      <c r="C19" s="679">
        <v>37413.1</v>
      </c>
      <c r="D19" s="980">
        <f t="shared" si="6"/>
        <v>4.286230973764506</v>
      </c>
      <c r="E19" s="798">
        <v>69016.2</v>
      </c>
      <c r="F19" s="981">
        <f t="shared" si="7"/>
        <v>184.47068005591626</v>
      </c>
      <c r="G19" s="980">
        <f t="shared" si="8"/>
        <v>5.839681015033396</v>
      </c>
      <c r="H19" s="679">
        <v>13340.3</v>
      </c>
      <c r="I19" s="981">
        <f t="shared" si="0"/>
        <v>19.329229948910545</v>
      </c>
      <c r="J19" s="980">
        <f t="shared" si="9"/>
        <v>0.9218176619332554</v>
      </c>
      <c r="K19" s="679">
        <v>7754.7</v>
      </c>
      <c r="L19" s="981">
        <f t="shared" si="10"/>
        <v>58.129877139194775</v>
      </c>
      <c r="M19" s="980">
        <f t="shared" si="3"/>
        <v>0.5358514743291992</v>
      </c>
      <c r="N19" s="679">
        <v>8635.5</v>
      </c>
      <c r="O19" s="981">
        <f t="shared" si="11"/>
        <v>111.35827304731325</v>
      </c>
      <c r="P19" s="980">
        <f t="shared" si="12"/>
        <v>0.5967149479115632</v>
      </c>
      <c r="Q19" s="800">
        <v>7945</v>
      </c>
      <c r="R19" s="978">
        <f t="shared" si="1"/>
        <v>92.00393723582884</v>
      </c>
      <c r="S19" s="977">
        <f t="shared" si="4"/>
        <v>0.6761463893953013</v>
      </c>
      <c r="T19" s="800">
        <v>5520</v>
      </c>
      <c r="U19" s="978">
        <f t="shared" si="2"/>
        <v>69.47765890497169</v>
      </c>
      <c r="V19" s="979">
        <f t="shared" si="5"/>
        <v>0.46104041453546835</v>
      </c>
    </row>
    <row r="20" spans="1:22" s="669" customFormat="1" ht="11.25" customHeight="1">
      <c r="A20" s="735">
        <v>115</v>
      </c>
      <c r="B20" s="982" t="s">
        <v>1356</v>
      </c>
      <c r="C20" s="679">
        <v>69970.7</v>
      </c>
      <c r="D20" s="980">
        <f t="shared" si="6"/>
        <v>8.01619169745314</v>
      </c>
      <c r="E20" s="798">
        <v>118055.6</v>
      </c>
      <c r="F20" s="981">
        <f t="shared" si="7"/>
        <v>168.7214791334087</v>
      </c>
      <c r="G20" s="980">
        <f t="shared" si="8"/>
        <v>9.98906120647582</v>
      </c>
      <c r="H20" s="679">
        <v>162660.2</v>
      </c>
      <c r="I20" s="981">
        <f t="shared" si="0"/>
        <v>137.78270577592252</v>
      </c>
      <c r="J20" s="980">
        <f t="shared" si="9"/>
        <v>11.239855569484623</v>
      </c>
      <c r="K20" s="679">
        <v>194099.6</v>
      </c>
      <c r="L20" s="981">
        <f t="shared" si="10"/>
        <v>119.32826837788224</v>
      </c>
      <c r="M20" s="980">
        <f t="shared" si="3"/>
        <v>13.412325019240956</v>
      </c>
      <c r="N20" s="679">
        <v>181041.8</v>
      </c>
      <c r="O20" s="981">
        <f t="shared" si="11"/>
        <v>93.27262910382092</v>
      </c>
      <c r="P20" s="980">
        <f t="shared" si="12"/>
        <v>12.510028169395593</v>
      </c>
      <c r="Q20" s="800">
        <v>215955</v>
      </c>
      <c r="R20" s="978">
        <f t="shared" si="1"/>
        <v>119.28460720120991</v>
      </c>
      <c r="S20" s="977">
        <f t="shared" si="4"/>
        <v>18.37850138727027</v>
      </c>
      <c r="T20" s="800">
        <v>226419</v>
      </c>
      <c r="U20" s="978">
        <f t="shared" si="2"/>
        <v>104.84545391400985</v>
      </c>
      <c r="V20" s="979">
        <f t="shared" si="5"/>
        <v>18.910925655562718</v>
      </c>
    </row>
    <row r="21" spans="1:22" s="669" customFormat="1" ht="16.5" customHeight="1">
      <c r="A21" s="735">
        <v>116</v>
      </c>
      <c r="B21" s="982" t="s">
        <v>1298</v>
      </c>
      <c r="C21" s="679" t="s">
        <v>1205</v>
      </c>
      <c r="D21" s="980" t="s">
        <v>1205</v>
      </c>
      <c r="E21" s="798">
        <v>16875.3</v>
      </c>
      <c r="F21" s="981" t="s">
        <v>1205</v>
      </c>
      <c r="G21" s="980">
        <f t="shared" si="8"/>
        <v>1.4278730071054777</v>
      </c>
      <c r="H21" s="679" t="s">
        <v>1205</v>
      </c>
      <c r="I21" s="981" t="s">
        <v>1205</v>
      </c>
      <c r="J21" s="980" t="s">
        <v>1205</v>
      </c>
      <c r="K21" s="679" t="s">
        <v>1205</v>
      </c>
      <c r="L21" s="981" t="s">
        <v>1205</v>
      </c>
      <c r="M21" s="980" t="s">
        <v>1205</v>
      </c>
      <c r="N21" s="679" t="s">
        <v>1205</v>
      </c>
      <c r="O21" s="981" t="s">
        <v>1205</v>
      </c>
      <c r="P21" s="980" t="s">
        <v>1205</v>
      </c>
      <c r="Q21" s="800" t="s">
        <v>1205</v>
      </c>
      <c r="R21" s="978" t="s">
        <v>1205</v>
      </c>
      <c r="S21" s="977" t="s">
        <v>1205</v>
      </c>
      <c r="T21" s="800" t="s">
        <v>1205</v>
      </c>
      <c r="U21" s="978" t="s">
        <v>1205</v>
      </c>
      <c r="V21" s="979" t="s">
        <v>1205</v>
      </c>
    </row>
    <row r="22" spans="1:22" s="669" customFormat="1" ht="19.5" customHeight="1">
      <c r="A22" s="735">
        <v>116</v>
      </c>
      <c r="B22" s="725" t="s">
        <v>1103</v>
      </c>
      <c r="C22" s="679" t="s">
        <v>1205</v>
      </c>
      <c r="D22" s="980" t="s">
        <v>1205</v>
      </c>
      <c r="E22" s="798" t="s">
        <v>1205</v>
      </c>
      <c r="F22" s="981" t="s">
        <v>1205</v>
      </c>
      <c r="G22" s="980" t="s">
        <v>1205</v>
      </c>
      <c r="H22" s="679">
        <v>17504.6</v>
      </c>
      <c r="I22" s="981" t="s">
        <v>1205</v>
      </c>
      <c r="J22" s="980">
        <f>(H22/$H$59)*100</f>
        <v>1.2095717071637715</v>
      </c>
      <c r="K22" s="679">
        <v>22833</v>
      </c>
      <c r="L22" s="981">
        <f>(K22/H22)*100</f>
        <v>130.43999862893182</v>
      </c>
      <c r="M22" s="980">
        <f>(K22/$H$59)*100</f>
        <v>1.577765318240371</v>
      </c>
      <c r="N22" s="679">
        <v>23582.5</v>
      </c>
      <c r="O22" s="981">
        <f>(N22/K22)*100</f>
        <v>103.282529671966</v>
      </c>
      <c r="P22" s="980">
        <f>(N22/$H$59)*100</f>
        <v>1.6295559329656002</v>
      </c>
      <c r="Q22" s="800">
        <v>26480</v>
      </c>
      <c r="R22" s="978">
        <f t="shared" si="1"/>
        <v>112.28665323863034</v>
      </c>
      <c r="S22" s="977">
        <f>(Q22/$Q$59)*100</f>
        <v>2.253537620036196</v>
      </c>
      <c r="T22" s="800">
        <v>23300</v>
      </c>
      <c r="U22" s="978">
        <f t="shared" si="2"/>
        <v>87.99093655589124</v>
      </c>
      <c r="V22" s="979">
        <f>(T22/$T$59)*100</f>
        <v>1.9460582714993502</v>
      </c>
    </row>
    <row r="23" spans="1:22" s="669" customFormat="1" ht="12" customHeight="1">
      <c r="A23" s="735">
        <v>119</v>
      </c>
      <c r="B23" s="982" t="s">
        <v>1357</v>
      </c>
      <c r="C23" s="679">
        <v>727.6</v>
      </c>
      <c r="D23" s="980">
        <f>(C23/$C$59)*100</f>
        <v>0.08335747790242067</v>
      </c>
      <c r="E23" s="798">
        <v>3419.6</v>
      </c>
      <c r="F23" s="981">
        <f>(E23/C23)*100</f>
        <v>469.9835074216602</v>
      </c>
      <c r="G23" s="980">
        <f>(E23/$E$59)*100</f>
        <v>0.2893432730142807</v>
      </c>
      <c r="H23" s="679">
        <v>3119.2</v>
      </c>
      <c r="I23" s="981">
        <f t="shared" si="0"/>
        <v>91.21534682418996</v>
      </c>
      <c r="J23" s="980">
        <f>(H23/$H$59)*100</f>
        <v>0.21553740553827203</v>
      </c>
      <c r="K23" s="679">
        <v>1790.9</v>
      </c>
      <c r="L23" s="981">
        <f>(K23/H23)*100</f>
        <v>57.41536291356759</v>
      </c>
      <c r="M23" s="980">
        <f>(K23/$H$59)*100</f>
        <v>0.1237515836042868</v>
      </c>
      <c r="N23" s="679">
        <v>4131.3</v>
      </c>
      <c r="O23" s="981">
        <f>(N23/K23)*100</f>
        <v>230.68289686749677</v>
      </c>
      <c r="P23" s="980">
        <f>(N23/$H$59)*100</f>
        <v>0.28547373797777104</v>
      </c>
      <c r="Q23" s="800">
        <v>5152</v>
      </c>
      <c r="R23" s="978">
        <f t="shared" si="1"/>
        <v>124.70650884709413</v>
      </c>
      <c r="S23" s="977">
        <f>(Q23/$Q$59)*100</f>
        <v>0.4384526366475257</v>
      </c>
      <c r="T23" s="800">
        <v>4337</v>
      </c>
      <c r="U23" s="978">
        <f t="shared" si="2"/>
        <v>84.18090062111801</v>
      </c>
      <c r="V23" s="979">
        <f>(T23/$T$59)*100</f>
        <v>0.36223410830440694</v>
      </c>
    </row>
    <row r="24" spans="1:22" s="669" customFormat="1" ht="12" customHeight="1">
      <c r="A24" s="735">
        <v>120</v>
      </c>
      <c r="B24" s="982" t="s">
        <v>1299</v>
      </c>
      <c r="C24" s="679">
        <v>80992.5</v>
      </c>
      <c r="D24" s="980">
        <f>(C24/$C$59)*100</f>
        <v>9.27890397060446</v>
      </c>
      <c r="E24" s="798">
        <v>96794</v>
      </c>
      <c r="F24" s="981">
        <f>(E24/C24)*100</f>
        <v>119.50983115720591</v>
      </c>
      <c r="G24" s="980">
        <f>(E24/$E$59)*100</f>
        <v>8.190049353182912</v>
      </c>
      <c r="H24" s="679">
        <v>113142.1</v>
      </c>
      <c r="I24" s="981">
        <f t="shared" si="0"/>
        <v>116.88957993264046</v>
      </c>
      <c r="J24" s="980">
        <f>(H24/$H$59)*100</f>
        <v>7.818143976388731</v>
      </c>
      <c r="K24" s="679">
        <v>167998.2</v>
      </c>
      <c r="L24" s="981">
        <f>(K24/H24)*100</f>
        <v>148.484251220368</v>
      </c>
      <c r="M24" s="980">
        <f>(K24/$H$59)*100</f>
        <v>11.608712542671112</v>
      </c>
      <c r="N24" s="679">
        <v>172603.3</v>
      </c>
      <c r="O24" s="981">
        <f>(N24/K24)*100</f>
        <v>102.74116032195582</v>
      </c>
      <c r="P24" s="980">
        <f>(N24/$H$59)*100</f>
        <v>11.926925964780722</v>
      </c>
      <c r="Q24" s="800">
        <v>164816.2</v>
      </c>
      <c r="R24" s="978">
        <f t="shared" si="1"/>
        <v>95.48844083514048</v>
      </c>
      <c r="S24" s="977">
        <f>(Q24/$Q$59)*100</f>
        <v>14.026416430944474</v>
      </c>
      <c r="T24" s="800">
        <v>167543</v>
      </c>
      <c r="U24" s="978">
        <f t="shared" si="2"/>
        <v>101.65444901654084</v>
      </c>
      <c r="V24" s="979">
        <f>(T24/$T$59)*100</f>
        <v>13.993495321107968</v>
      </c>
    </row>
    <row r="25" spans="1:22" s="669" customFormat="1" ht="12" customHeight="1">
      <c r="A25" s="735">
        <v>121</v>
      </c>
      <c r="B25" s="982" t="s">
        <v>695</v>
      </c>
      <c r="C25" s="679" t="s">
        <v>1205</v>
      </c>
      <c r="D25" s="980" t="s">
        <v>1205</v>
      </c>
      <c r="E25" s="798" t="s">
        <v>1205</v>
      </c>
      <c r="F25" s="981" t="s">
        <v>1205</v>
      </c>
      <c r="G25" s="980" t="s">
        <v>1205</v>
      </c>
      <c r="H25" s="679" t="s">
        <v>1205</v>
      </c>
      <c r="I25" s="981" t="s">
        <v>1205</v>
      </c>
      <c r="J25" s="980" t="s">
        <v>1205</v>
      </c>
      <c r="K25" s="679">
        <v>1660.8</v>
      </c>
      <c r="L25" s="981" t="s">
        <v>1205</v>
      </c>
      <c r="M25" s="980">
        <f>(K25/$H$59)*100</f>
        <v>0.1147616450108881</v>
      </c>
      <c r="N25" s="679">
        <v>7991.4</v>
      </c>
      <c r="O25" s="981">
        <f>(N25/K25)*100</f>
        <v>481.1777456647399</v>
      </c>
      <c r="P25" s="980">
        <f>(N25/$H$59)*100</f>
        <v>0.5522074963511628</v>
      </c>
      <c r="Q25" s="800">
        <v>10036</v>
      </c>
      <c r="R25" s="978">
        <f t="shared" si="1"/>
        <v>125.5850038791701</v>
      </c>
      <c r="S25" s="977">
        <f>(Q25/$Q$59)*100</f>
        <v>0.8540975662644736</v>
      </c>
      <c r="T25" s="800">
        <v>5752</v>
      </c>
      <c r="U25" s="978">
        <f t="shared" si="2"/>
        <v>57.31367078517338</v>
      </c>
      <c r="V25" s="979">
        <f>(T25/$T$59)*100</f>
        <v>0.4804174754362345</v>
      </c>
    </row>
    <row r="26" spans="1:22" s="669" customFormat="1" ht="12" customHeight="1">
      <c r="A26" s="735">
        <v>122</v>
      </c>
      <c r="B26" s="982" t="s">
        <v>1300</v>
      </c>
      <c r="C26" s="679" t="s">
        <v>1205</v>
      </c>
      <c r="D26" s="980" t="s">
        <v>1205</v>
      </c>
      <c r="E26" s="798" t="s">
        <v>1205</v>
      </c>
      <c r="F26" s="981" t="s">
        <v>1205</v>
      </c>
      <c r="G26" s="980" t="s">
        <v>1205</v>
      </c>
      <c r="H26" s="679">
        <v>1855</v>
      </c>
      <c r="I26" s="981" t="s">
        <v>1205</v>
      </c>
      <c r="J26" s="980">
        <f>(H26/$H$59)*100</f>
        <v>0.128180907692195</v>
      </c>
      <c r="K26" s="679">
        <v>6946.1</v>
      </c>
      <c r="L26" s="981">
        <f>(K26/H26)*100</f>
        <v>374.4528301886793</v>
      </c>
      <c r="M26" s="980">
        <f>(K26/$H$59)*100</f>
        <v>0.4799770366149626</v>
      </c>
      <c r="N26" s="679">
        <v>6560.8</v>
      </c>
      <c r="O26" s="981">
        <f>(N26/K26)*100</f>
        <v>94.45300240422682</v>
      </c>
      <c r="P26" s="980">
        <f>(N26/$H$59)*100</f>
        <v>0.4533527219336674</v>
      </c>
      <c r="Q26" s="800">
        <v>9835.5</v>
      </c>
      <c r="R26" s="978">
        <f t="shared" si="1"/>
        <v>149.91312035117667</v>
      </c>
      <c r="S26" s="977">
        <f>(Q26/$Q$59)*100</f>
        <v>0.8370343376837616</v>
      </c>
      <c r="T26" s="800">
        <v>9105</v>
      </c>
      <c r="U26" s="978">
        <f t="shared" si="2"/>
        <v>92.5728229373189</v>
      </c>
      <c r="V26" s="979">
        <f>(T26/$T$59)*100</f>
        <v>0.7604661185408406</v>
      </c>
    </row>
    <row r="27" spans="1:22" s="669" customFormat="1" ht="19.5" customHeight="1">
      <c r="A27" s="984" t="s">
        <v>1358</v>
      </c>
      <c r="B27" s="982" t="s">
        <v>1302</v>
      </c>
      <c r="C27" s="679">
        <v>28635.6</v>
      </c>
      <c r="D27" s="980">
        <f aca="true" t="shared" si="13" ref="D27:D40">(C27/$C$59)*100</f>
        <v>3.2806368804598085</v>
      </c>
      <c r="E27" s="798" t="s">
        <v>1205</v>
      </c>
      <c r="F27" s="981" t="s">
        <v>1205</v>
      </c>
      <c r="G27" s="980" t="s">
        <v>1205</v>
      </c>
      <c r="H27" s="679" t="s">
        <v>1205</v>
      </c>
      <c r="I27" s="981" t="s">
        <v>1205</v>
      </c>
      <c r="J27" s="980" t="s">
        <v>1205</v>
      </c>
      <c r="K27" s="679" t="s">
        <v>1205</v>
      </c>
      <c r="L27" s="981" t="s">
        <v>1205</v>
      </c>
      <c r="M27" s="980" t="s">
        <v>1205</v>
      </c>
      <c r="N27" s="679" t="s">
        <v>1205</v>
      </c>
      <c r="O27" s="981" t="s">
        <v>1205</v>
      </c>
      <c r="P27" s="980" t="s">
        <v>1205</v>
      </c>
      <c r="Q27" s="800" t="s">
        <v>1205</v>
      </c>
      <c r="R27" s="978" t="s">
        <v>1205</v>
      </c>
      <c r="S27" s="977" t="s">
        <v>1205</v>
      </c>
      <c r="T27" s="800" t="s">
        <v>1205</v>
      </c>
      <c r="U27" s="978" t="s">
        <v>1205</v>
      </c>
      <c r="V27" s="979" t="s">
        <v>1205</v>
      </c>
    </row>
    <row r="28" spans="1:22" s="669" customFormat="1" ht="19.5" customHeight="1">
      <c r="A28" s="985">
        <v>191</v>
      </c>
      <c r="B28" s="725" t="s">
        <v>1274</v>
      </c>
      <c r="C28" s="679">
        <v>9699.5</v>
      </c>
      <c r="D28" s="980">
        <f t="shared" si="13"/>
        <v>1.1112230029061698</v>
      </c>
      <c r="E28" s="798">
        <v>9447.8</v>
      </c>
      <c r="F28" s="981">
        <f aca="true" t="shared" si="14" ref="F28:F40">(E28/C28)*100</f>
        <v>97.4050208773648</v>
      </c>
      <c r="G28" s="980">
        <f aca="true" t="shared" si="15" ref="G28:G40">(E28/$E$59)*100</f>
        <v>0.7994085199392681</v>
      </c>
      <c r="H28" s="679">
        <v>20926.9</v>
      </c>
      <c r="I28" s="981">
        <f t="shared" si="0"/>
        <v>221.50024344291793</v>
      </c>
      <c r="J28" s="980">
        <f aca="true" t="shared" si="16" ref="J28:J40">(H28/$H$59)*100</f>
        <v>1.44605338931741</v>
      </c>
      <c r="K28" s="679">
        <v>24758.4</v>
      </c>
      <c r="L28" s="981">
        <f aca="true" t="shared" si="17" ref="L28:L40">(K28/H28)*100</f>
        <v>118.30897075056505</v>
      </c>
      <c r="M28" s="980">
        <f aca="true" t="shared" si="18" ref="M28:M45">(K28/$H$59)*100</f>
        <v>1.7108108814050893</v>
      </c>
      <c r="N28" s="679">
        <v>27653.6</v>
      </c>
      <c r="O28" s="981">
        <f aca="true" t="shared" si="19" ref="O28:O40">(N28/K28)*100</f>
        <v>111.69380896988497</v>
      </c>
      <c r="P28" s="980">
        <f aca="true" t="shared" si="20" ref="P28:P40">(N28/$H$59)*100</f>
        <v>1.9108698377126057</v>
      </c>
      <c r="Q28" s="800">
        <v>29940</v>
      </c>
      <c r="R28" s="978">
        <f t="shared" si="1"/>
        <v>108.26800127289033</v>
      </c>
      <c r="S28" s="977">
        <f aca="true" t="shared" si="21" ref="S28:S40">(Q28/$Q$59)*100</f>
        <v>2.5479953302070886</v>
      </c>
      <c r="T28" s="800">
        <v>31000</v>
      </c>
      <c r="U28" s="978">
        <f t="shared" si="2"/>
        <v>103.54041416165664</v>
      </c>
      <c r="V28" s="979">
        <f>(T28/$T$59)*100</f>
        <v>2.589176241050638</v>
      </c>
    </row>
    <row r="29" spans="1:22" s="669" customFormat="1" ht="12" customHeight="1">
      <c r="A29" s="735">
        <v>192</v>
      </c>
      <c r="B29" s="982" t="s">
        <v>1275</v>
      </c>
      <c r="C29" s="679">
        <v>3282.7</v>
      </c>
      <c r="D29" s="980">
        <f t="shared" si="13"/>
        <v>0.3760824528728371</v>
      </c>
      <c r="E29" s="798">
        <v>3186.8</v>
      </c>
      <c r="F29" s="981">
        <f t="shared" si="14"/>
        <v>97.07862430316509</v>
      </c>
      <c r="G29" s="980">
        <f t="shared" si="15"/>
        <v>0.26964532180427825</v>
      </c>
      <c r="H29" s="679">
        <v>4919.4</v>
      </c>
      <c r="I29" s="981">
        <f t="shared" si="0"/>
        <v>154.36801807455754</v>
      </c>
      <c r="J29" s="980">
        <f t="shared" si="16"/>
        <v>0.3399316211865143</v>
      </c>
      <c r="K29" s="679">
        <v>1574</v>
      </c>
      <c r="L29" s="981">
        <f t="shared" si="17"/>
        <v>31.995771842094566</v>
      </c>
      <c r="M29" s="980">
        <f t="shared" si="18"/>
        <v>0.1087637459339703</v>
      </c>
      <c r="N29" s="679" t="s">
        <v>1205</v>
      </c>
      <c r="O29" s="981" t="s">
        <v>1205</v>
      </c>
      <c r="P29" s="980" t="s">
        <v>1205</v>
      </c>
      <c r="Q29" s="800" t="s">
        <v>1205</v>
      </c>
      <c r="R29" s="978" t="s">
        <v>1205</v>
      </c>
      <c r="S29" s="977" t="s">
        <v>1205</v>
      </c>
      <c r="T29" s="800" t="s">
        <v>1205</v>
      </c>
      <c r="U29" s="978" t="s">
        <v>1205</v>
      </c>
      <c r="V29" s="979" t="s">
        <v>1205</v>
      </c>
    </row>
    <row r="30" spans="1:22" s="669" customFormat="1" ht="12" customHeight="1">
      <c r="A30" s="735">
        <v>193</v>
      </c>
      <c r="B30" s="976" t="s">
        <v>1276</v>
      </c>
      <c r="C30" s="679">
        <v>6020</v>
      </c>
      <c r="D30" s="980">
        <f t="shared" si="13"/>
        <v>0.6896811668122215</v>
      </c>
      <c r="E30" s="798">
        <v>8668.6</v>
      </c>
      <c r="F30" s="981">
        <f t="shared" si="14"/>
        <v>143.9966777408638</v>
      </c>
      <c r="G30" s="980">
        <f t="shared" si="15"/>
        <v>0.733477920356648</v>
      </c>
      <c r="H30" s="679">
        <v>30732.9</v>
      </c>
      <c r="I30" s="981">
        <f t="shared" si="0"/>
        <v>354.5312968645456</v>
      </c>
      <c r="J30" s="980">
        <f t="shared" si="16"/>
        <v>2.1236501444816493</v>
      </c>
      <c r="K30" s="679">
        <v>5806</v>
      </c>
      <c r="L30" s="981">
        <f t="shared" si="17"/>
        <v>18.891806500525497</v>
      </c>
      <c r="M30" s="980">
        <f t="shared" si="18"/>
        <v>0.4011958760436033</v>
      </c>
      <c r="N30" s="679" t="s">
        <v>1205</v>
      </c>
      <c r="O30" s="981" t="s">
        <v>1205</v>
      </c>
      <c r="P30" s="980" t="s">
        <v>1205</v>
      </c>
      <c r="Q30" s="800" t="s">
        <v>1205</v>
      </c>
      <c r="R30" s="978" t="s">
        <v>1205</v>
      </c>
      <c r="S30" s="977" t="s">
        <v>1205</v>
      </c>
      <c r="T30" s="800" t="s">
        <v>1205</v>
      </c>
      <c r="U30" s="978" t="s">
        <v>1205</v>
      </c>
      <c r="V30" s="979" t="s">
        <v>1205</v>
      </c>
    </row>
    <row r="31" spans="1:22" s="669" customFormat="1" ht="12" customHeight="1">
      <c r="A31" s="735">
        <v>194</v>
      </c>
      <c r="B31" s="982" t="s">
        <v>348</v>
      </c>
      <c r="C31" s="679">
        <v>1181.9</v>
      </c>
      <c r="D31" s="980">
        <f t="shared" si="13"/>
        <v>0.13540434735138948</v>
      </c>
      <c r="E31" s="800">
        <v>607.6</v>
      </c>
      <c r="F31" s="981">
        <f t="shared" si="14"/>
        <v>51.40874862509518</v>
      </c>
      <c r="G31" s="980">
        <f t="shared" si="15"/>
        <v>0.051410975752566666</v>
      </c>
      <c r="H31" s="679">
        <v>448</v>
      </c>
      <c r="I31" s="981">
        <f t="shared" si="0"/>
        <v>73.73271889400922</v>
      </c>
      <c r="J31" s="980">
        <f t="shared" si="16"/>
        <v>0.030956898461511246</v>
      </c>
      <c r="K31" s="679">
        <v>392.8</v>
      </c>
      <c r="L31" s="981">
        <f t="shared" si="17"/>
        <v>87.67857142857143</v>
      </c>
      <c r="M31" s="980">
        <f t="shared" si="18"/>
        <v>0.02714256632964647</v>
      </c>
      <c r="N31" s="679">
        <v>298.8</v>
      </c>
      <c r="O31" s="981">
        <f t="shared" si="19"/>
        <v>76.06924643584522</v>
      </c>
      <c r="P31" s="980">
        <f t="shared" si="20"/>
        <v>0.020647145670311517</v>
      </c>
      <c r="Q31" s="800">
        <v>350</v>
      </c>
      <c r="R31" s="978">
        <f t="shared" si="1"/>
        <v>117.13520749665327</v>
      </c>
      <c r="S31" s="977">
        <f t="shared" si="21"/>
        <v>0.029786184554859086</v>
      </c>
      <c r="T31" s="800">
        <v>350</v>
      </c>
      <c r="U31" s="978">
        <f t="shared" si="2"/>
        <v>100</v>
      </c>
      <c r="V31" s="979">
        <f aca="true" t="shared" si="22" ref="V31:V43">(T31/$T$59)*100</f>
        <v>0.02923263497960397</v>
      </c>
    </row>
    <row r="32" spans="1:22" s="669" customFormat="1" ht="12" customHeight="1" thickBot="1">
      <c r="A32" s="986">
        <v>195</v>
      </c>
      <c r="B32" s="772" t="s">
        <v>388</v>
      </c>
      <c r="C32" s="695">
        <v>2782.2</v>
      </c>
      <c r="D32" s="987">
        <f t="shared" si="13"/>
        <v>0.3187426814460071</v>
      </c>
      <c r="E32" s="804">
        <v>3190</v>
      </c>
      <c r="F32" s="988">
        <f t="shared" si="14"/>
        <v>114.65746531521819</v>
      </c>
      <c r="G32" s="989">
        <f t="shared" si="15"/>
        <v>0.26991608402022327</v>
      </c>
      <c r="H32" s="803">
        <v>2899.9</v>
      </c>
      <c r="I32" s="990">
        <f t="shared" si="0"/>
        <v>90.90595611285266</v>
      </c>
      <c r="J32" s="989">
        <f t="shared" si="16"/>
        <v>0.20038372734048318</v>
      </c>
      <c r="K32" s="803">
        <v>3449.3</v>
      </c>
      <c r="L32" s="990">
        <f t="shared" si="17"/>
        <v>118.945480878651</v>
      </c>
      <c r="M32" s="989">
        <f t="shared" si="18"/>
        <v>0.23834738808770256</v>
      </c>
      <c r="N32" s="803">
        <v>4320.5</v>
      </c>
      <c r="O32" s="990">
        <f t="shared" si="19"/>
        <v>125.25729858232104</v>
      </c>
      <c r="P32" s="989">
        <f t="shared" si="20"/>
        <v>0.29854749956017707</v>
      </c>
      <c r="Q32" s="835">
        <v>5182</v>
      </c>
      <c r="R32" s="990">
        <f t="shared" si="1"/>
        <v>119.93982177988659</v>
      </c>
      <c r="S32" s="991">
        <f t="shared" si="21"/>
        <v>0.44100573818079936</v>
      </c>
      <c r="T32" s="835">
        <v>4687</v>
      </c>
      <c r="U32" s="992">
        <f t="shared" si="2"/>
        <v>90.44770358934774</v>
      </c>
      <c r="V32" s="993">
        <f t="shared" si="22"/>
        <v>0.39146674328401093</v>
      </c>
    </row>
    <row r="33" spans="1:22" s="454" customFormat="1" ht="12" thickBot="1">
      <c r="A33" s="1297" t="s">
        <v>496</v>
      </c>
      <c r="B33" s="1298"/>
      <c r="C33" s="994">
        <f>SUM(C5:C32)</f>
        <v>489620.10000000003</v>
      </c>
      <c r="D33" s="995">
        <f t="shared" si="13"/>
        <v>56.0933159240393</v>
      </c>
      <c r="E33" s="996">
        <f>SUM(E5:E32)</f>
        <v>522701.5999999999</v>
      </c>
      <c r="F33" s="997">
        <f t="shared" si="14"/>
        <v>106.75656493677444</v>
      </c>
      <c r="G33" s="998">
        <f t="shared" si="15"/>
        <v>44.22745109188248</v>
      </c>
      <c r="H33" s="999">
        <f>SUM(H5:H32)</f>
        <v>740802.2</v>
      </c>
      <c r="I33" s="1000">
        <f t="shared" si="0"/>
        <v>141.72564231676355</v>
      </c>
      <c r="J33" s="998">
        <f t="shared" si="16"/>
        <v>51.18959483362532</v>
      </c>
      <c r="K33" s="999">
        <f>SUM(K5:K32)</f>
        <v>792753.2000000002</v>
      </c>
      <c r="L33" s="1000">
        <f t="shared" si="17"/>
        <v>107.01280314772286</v>
      </c>
      <c r="M33" s="998">
        <f t="shared" si="18"/>
        <v>54.77942035142438</v>
      </c>
      <c r="N33" s="999">
        <f>SUM(N5:N32)</f>
        <v>750908.7000000002</v>
      </c>
      <c r="O33" s="1000">
        <f t="shared" si="19"/>
        <v>94.7216233248885</v>
      </c>
      <c r="P33" s="998">
        <f t="shared" si="20"/>
        <v>51.88795620483351</v>
      </c>
      <c r="Q33" s="1001">
        <f>SUM(Q5:Q32)</f>
        <v>747929.6000000001</v>
      </c>
      <c r="R33" s="1002">
        <f t="shared" si="1"/>
        <v>99.60326734794788</v>
      </c>
      <c r="S33" s="1002">
        <f t="shared" si="21"/>
        <v>63.65134028469125</v>
      </c>
      <c r="T33" s="1001">
        <f>SUM(T5:T32)</f>
        <v>729881</v>
      </c>
      <c r="U33" s="1003">
        <f t="shared" si="2"/>
        <v>97.58685844229188</v>
      </c>
      <c r="V33" s="1004">
        <f t="shared" si="22"/>
        <v>60.96098529013808</v>
      </c>
    </row>
    <row r="34" spans="1:22" s="669" customFormat="1" ht="12" customHeight="1">
      <c r="A34" s="1299" t="s">
        <v>1303</v>
      </c>
      <c r="B34" s="1005" t="s">
        <v>1359</v>
      </c>
      <c r="C34" s="816">
        <v>10787.3</v>
      </c>
      <c r="D34" s="1006">
        <f t="shared" si="13"/>
        <v>1.2358467858394477</v>
      </c>
      <c r="E34" s="817">
        <v>67758.9</v>
      </c>
      <c r="F34" s="1007">
        <f t="shared" si="14"/>
        <v>628.1358634690794</v>
      </c>
      <c r="G34" s="1006">
        <f t="shared" si="15"/>
        <v>5.733296848124735</v>
      </c>
      <c r="H34" s="816">
        <v>78556.1</v>
      </c>
      <c r="I34" s="1007">
        <f t="shared" si="0"/>
        <v>115.93473329702815</v>
      </c>
      <c r="J34" s="1006">
        <f t="shared" si="16"/>
        <v>5.428243775072151</v>
      </c>
      <c r="K34" s="816">
        <v>77886.6</v>
      </c>
      <c r="L34" s="1007">
        <f t="shared" si="17"/>
        <v>99.1477428232817</v>
      </c>
      <c r="M34" s="1006">
        <f t="shared" si="18"/>
        <v>5.381981177929335</v>
      </c>
      <c r="N34" s="816">
        <v>81905.9</v>
      </c>
      <c r="O34" s="1007">
        <f t="shared" si="19"/>
        <v>105.16045122010718</v>
      </c>
      <c r="P34" s="1006">
        <f t="shared" si="20"/>
        <v>5.659715691291726</v>
      </c>
      <c r="Q34" s="817">
        <v>29649</v>
      </c>
      <c r="R34" s="978">
        <f t="shared" si="1"/>
        <v>36.198857469364235</v>
      </c>
      <c r="S34" s="1006">
        <f t="shared" si="21"/>
        <v>2.5232302453343345</v>
      </c>
      <c r="T34" s="817">
        <v>38545</v>
      </c>
      <c r="U34" s="1007">
        <f t="shared" si="2"/>
        <v>130.0043846335458</v>
      </c>
      <c r="V34" s="1008">
        <f t="shared" si="22"/>
        <v>3.2193483293966723</v>
      </c>
    </row>
    <row r="35" spans="1:22" s="669" customFormat="1" ht="12" customHeight="1">
      <c r="A35" s="1300"/>
      <c r="B35" s="1009" t="s">
        <v>1360</v>
      </c>
      <c r="C35" s="715">
        <v>66075</v>
      </c>
      <c r="D35" s="977">
        <f t="shared" si="13"/>
        <v>7.569880913142447</v>
      </c>
      <c r="E35" s="800">
        <v>285888.8</v>
      </c>
      <c r="F35" s="981">
        <f t="shared" si="14"/>
        <v>432.6731744230042</v>
      </c>
      <c r="G35" s="980">
        <f t="shared" si="15"/>
        <v>24.189964063084894</v>
      </c>
      <c r="H35" s="679">
        <v>297340.6</v>
      </c>
      <c r="I35" s="981">
        <f t="shared" si="0"/>
        <v>104.00568332862288</v>
      </c>
      <c r="J35" s="980">
        <f t="shared" si="16"/>
        <v>20.546300809564354</v>
      </c>
      <c r="K35" s="679">
        <v>299725.8</v>
      </c>
      <c r="L35" s="981">
        <f t="shared" si="17"/>
        <v>100.8021777046256</v>
      </c>
      <c r="M35" s="980">
        <f t="shared" si="18"/>
        <v>20.711118653783988</v>
      </c>
      <c r="N35" s="679">
        <v>308397.1</v>
      </c>
      <c r="O35" s="981">
        <f t="shared" si="19"/>
        <v>102.89307760626545</v>
      </c>
      <c r="P35" s="980">
        <f t="shared" si="20"/>
        <v>21.31030738956368</v>
      </c>
      <c r="Q35" s="800">
        <v>65563.6</v>
      </c>
      <c r="R35" s="978">
        <f t="shared" si="1"/>
        <v>21.259473581301513</v>
      </c>
      <c r="S35" s="977">
        <f t="shared" si="21"/>
        <v>5.579684256231312</v>
      </c>
      <c r="T35" s="800">
        <v>75471</v>
      </c>
      <c r="U35" s="978">
        <f t="shared" si="2"/>
        <v>115.11112873606695</v>
      </c>
      <c r="V35" s="979">
        <f t="shared" si="22"/>
        <v>6.303474841559119</v>
      </c>
    </row>
    <row r="36" spans="1:22" s="669" customFormat="1" ht="12" customHeight="1" thickBot="1">
      <c r="A36" s="1301"/>
      <c r="B36" s="1011" t="s">
        <v>1361</v>
      </c>
      <c r="C36" s="805">
        <v>829</v>
      </c>
      <c r="D36" s="991">
        <f t="shared" si="13"/>
        <v>0.09497436665902519</v>
      </c>
      <c r="E36" s="804">
        <v>7456</v>
      </c>
      <c r="F36" s="990">
        <f t="shared" si="14"/>
        <v>899.3968636911942</v>
      </c>
      <c r="G36" s="989">
        <f t="shared" si="15"/>
        <v>0.6308759631519701</v>
      </c>
      <c r="H36" s="803">
        <v>7529.6</v>
      </c>
      <c r="I36" s="990">
        <f t="shared" si="0"/>
        <v>100.98712446351932</v>
      </c>
      <c r="J36" s="989">
        <f t="shared" si="16"/>
        <v>0.5202970148566854</v>
      </c>
      <c r="K36" s="803">
        <v>7899</v>
      </c>
      <c r="L36" s="990">
        <f t="shared" si="17"/>
        <v>104.90597110072248</v>
      </c>
      <c r="M36" s="989">
        <f t="shared" si="18"/>
        <v>0.5458226360434761</v>
      </c>
      <c r="N36" s="803">
        <v>8145</v>
      </c>
      <c r="O36" s="990">
        <f t="shared" si="19"/>
        <v>103.1143182681352</v>
      </c>
      <c r="P36" s="989">
        <f t="shared" si="20"/>
        <v>0.5628212901093953</v>
      </c>
      <c r="Q36" s="835">
        <v>2066</v>
      </c>
      <c r="R36" s="990">
        <f t="shared" si="1"/>
        <v>25.36525475751995</v>
      </c>
      <c r="S36" s="989">
        <f t="shared" si="21"/>
        <v>0.17582359225811106</v>
      </c>
      <c r="T36" s="835">
        <v>2036</v>
      </c>
      <c r="U36" s="990">
        <f t="shared" si="2"/>
        <v>98.54791868344628</v>
      </c>
      <c r="V36" s="1012">
        <f t="shared" si="22"/>
        <v>0.17005041376706767</v>
      </c>
    </row>
    <row r="37" spans="1:22" s="454" customFormat="1" ht="12" thickBot="1">
      <c r="A37" s="1297" t="s">
        <v>500</v>
      </c>
      <c r="B37" s="1298"/>
      <c r="C37" s="994">
        <f>SUM(C34:C36)</f>
        <v>77691.3</v>
      </c>
      <c r="D37" s="995">
        <f t="shared" si="13"/>
        <v>8.900702065640921</v>
      </c>
      <c r="E37" s="996">
        <f>SUM(E34:E36)</f>
        <v>361103.69999999995</v>
      </c>
      <c r="F37" s="997">
        <f t="shared" si="14"/>
        <v>464.79296909692584</v>
      </c>
      <c r="G37" s="998">
        <f t="shared" si="15"/>
        <v>30.554136874361593</v>
      </c>
      <c r="H37" s="999">
        <f>SUM(H34:H36)</f>
        <v>383426.29999999993</v>
      </c>
      <c r="I37" s="1000">
        <f t="shared" si="0"/>
        <v>106.1817699458632</v>
      </c>
      <c r="J37" s="998">
        <f t="shared" si="16"/>
        <v>26.494841599493185</v>
      </c>
      <c r="K37" s="999">
        <f>SUM(K34:K36)</f>
        <v>385511.4</v>
      </c>
      <c r="L37" s="1000">
        <f t="shared" si="17"/>
        <v>100.54380724535592</v>
      </c>
      <c r="M37" s="998">
        <f t="shared" si="18"/>
        <v>26.6389224677568</v>
      </c>
      <c r="N37" s="999">
        <f>SUM(N34:N36)</f>
        <v>398448</v>
      </c>
      <c r="O37" s="1000">
        <f t="shared" si="19"/>
        <v>103.35569843070789</v>
      </c>
      <c r="P37" s="998">
        <f t="shared" si="20"/>
        <v>27.532844370964803</v>
      </c>
      <c r="Q37" s="1001">
        <f>SUM(Q34:Q36)</f>
        <v>97278.6</v>
      </c>
      <c r="R37" s="1002">
        <f t="shared" si="1"/>
        <v>24.41437778580894</v>
      </c>
      <c r="S37" s="998">
        <f t="shared" si="21"/>
        <v>8.278738093823758</v>
      </c>
      <c r="T37" s="1001">
        <f>SUM(T34:T36)</f>
        <v>116052</v>
      </c>
      <c r="U37" s="1000">
        <f t="shared" si="2"/>
        <v>119.29859187940615</v>
      </c>
      <c r="V37" s="1013">
        <f t="shared" si="22"/>
        <v>9.692873584722857</v>
      </c>
    </row>
    <row r="38" spans="1:22" s="669" customFormat="1" ht="12" customHeight="1">
      <c r="A38" s="975">
        <v>261</v>
      </c>
      <c r="B38" s="1014" t="s">
        <v>1008</v>
      </c>
      <c r="C38" s="715">
        <v>10977</v>
      </c>
      <c r="D38" s="977">
        <f t="shared" si="13"/>
        <v>1.2575797621424842</v>
      </c>
      <c r="E38" s="798">
        <v>11357</v>
      </c>
      <c r="F38" s="978">
        <f t="shared" si="14"/>
        <v>103.46178372961647</v>
      </c>
      <c r="G38" s="977">
        <f t="shared" si="15"/>
        <v>0.9609520270274846</v>
      </c>
      <c r="H38" s="733">
        <v>12943.5</v>
      </c>
      <c r="I38" s="978">
        <f t="shared" si="0"/>
        <v>113.9693581051334</v>
      </c>
      <c r="J38" s="977">
        <f t="shared" si="16"/>
        <v>0.8943986947244884</v>
      </c>
      <c r="K38" s="733">
        <v>13160</v>
      </c>
      <c r="L38" s="978">
        <f t="shared" si="17"/>
        <v>101.67265422799088</v>
      </c>
      <c r="M38" s="977">
        <f t="shared" si="18"/>
        <v>0.9093588923068928</v>
      </c>
      <c r="N38" s="733">
        <v>11040</v>
      </c>
      <c r="O38" s="978">
        <f t="shared" si="19"/>
        <v>83.89057750759878</v>
      </c>
      <c r="P38" s="977">
        <f t="shared" si="20"/>
        <v>0.7628664263729557</v>
      </c>
      <c r="Q38" s="719">
        <v>12193</v>
      </c>
      <c r="R38" s="978">
        <f t="shared" si="1"/>
        <v>110.44384057971016</v>
      </c>
      <c r="S38" s="977">
        <f t="shared" si="21"/>
        <v>1.0376655665068482</v>
      </c>
      <c r="T38" s="719">
        <v>13625</v>
      </c>
      <c r="U38" s="978">
        <f t="shared" si="2"/>
        <v>111.74444353317476</v>
      </c>
      <c r="V38" s="979">
        <f t="shared" si="22"/>
        <v>1.137984718848869</v>
      </c>
    </row>
    <row r="39" spans="1:22" s="669" customFormat="1" ht="12" customHeight="1">
      <c r="A39" s="735">
        <v>264</v>
      </c>
      <c r="B39" s="1009" t="s">
        <v>1307</v>
      </c>
      <c r="C39" s="679">
        <v>16837</v>
      </c>
      <c r="D39" s="980">
        <f t="shared" si="13"/>
        <v>1.9289305324945802</v>
      </c>
      <c r="E39" s="798">
        <v>17249</v>
      </c>
      <c r="F39" s="981">
        <f t="shared" si="14"/>
        <v>102.44699174437251</v>
      </c>
      <c r="G39" s="980">
        <f t="shared" si="15"/>
        <v>1.4594929571363107</v>
      </c>
      <c r="H39" s="723">
        <v>21670</v>
      </c>
      <c r="I39" s="981">
        <f t="shared" si="0"/>
        <v>125.6304713316714</v>
      </c>
      <c r="J39" s="980">
        <f t="shared" si="16"/>
        <v>1.497401762636046</v>
      </c>
      <c r="K39" s="723">
        <v>23759</v>
      </c>
      <c r="L39" s="981">
        <f t="shared" si="17"/>
        <v>109.64005537609597</v>
      </c>
      <c r="M39" s="980">
        <f t="shared" si="18"/>
        <v>1.6417521217567983</v>
      </c>
      <c r="N39" s="723">
        <v>25896</v>
      </c>
      <c r="O39" s="981">
        <f t="shared" si="19"/>
        <v>108.99448629992845</v>
      </c>
      <c r="P39" s="980">
        <f t="shared" si="20"/>
        <v>1.7894192914269982</v>
      </c>
      <c r="Q39" s="683">
        <v>30372</v>
      </c>
      <c r="R39" s="978">
        <f t="shared" si="1"/>
        <v>117.28452270620946</v>
      </c>
      <c r="S39" s="977">
        <f t="shared" si="21"/>
        <v>2.5847599922862288</v>
      </c>
      <c r="T39" s="683">
        <v>30924</v>
      </c>
      <c r="U39" s="978">
        <f t="shared" si="2"/>
        <v>101.81746345318057</v>
      </c>
      <c r="V39" s="979">
        <f t="shared" si="22"/>
        <v>2.582828583169352</v>
      </c>
    </row>
    <row r="40" spans="1:22" s="669" customFormat="1" ht="12" customHeight="1">
      <c r="A40" s="735">
        <v>265</v>
      </c>
      <c r="B40" s="1009" t="s">
        <v>1019</v>
      </c>
      <c r="C40" s="679">
        <v>5370</v>
      </c>
      <c r="D40" s="980">
        <f t="shared" si="13"/>
        <v>0.6152139311929616</v>
      </c>
      <c r="E40" s="800">
        <v>5724</v>
      </c>
      <c r="F40" s="981">
        <f t="shared" si="14"/>
        <v>106.59217877094973</v>
      </c>
      <c r="G40" s="980">
        <f t="shared" si="15"/>
        <v>0.4843259137717109</v>
      </c>
      <c r="H40" s="723">
        <v>7149</v>
      </c>
      <c r="I40" s="981">
        <f t="shared" si="0"/>
        <v>124.895178197065</v>
      </c>
      <c r="J40" s="980">
        <f t="shared" si="16"/>
        <v>0.4939974712083569</v>
      </c>
      <c r="K40" s="723">
        <v>7578</v>
      </c>
      <c r="L40" s="981">
        <f t="shared" si="17"/>
        <v>106.00083927822072</v>
      </c>
      <c r="M40" s="980">
        <f t="shared" si="18"/>
        <v>0.5236414654940451</v>
      </c>
      <c r="N40" s="723">
        <v>7541</v>
      </c>
      <c r="O40" s="981">
        <f t="shared" si="19"/>
        <v>99.511744523621</v>
      </c>
      <c r="P40" s="980">
        <f t="shared" si="20"/>
        <v>0.5210847573621792</v>
      </c>
      <c r="Q40" s="683">
        <v>8356</v>
      </c>
      <c r="R40" s="978">
        <f t="shared" si="1"/>
        <v>110.80758520090174</v>
      </c>
      <c r="S40" s="977">
        <f t="shared" si="21"/>
        <v>0.71112388040115</v>
      </c>
      <c r="T40" s="683">
        <v>10468</v>
      </c>
      <c r="U40" s="978">
        <f t="shared" si="2"/>
        <v>125.27525131641934</v>
      </c>
      <c r="V40" s="979">
        <f t="shared" si="22"/>
        <v>0.8743063513328412</v>
      </c>
    </row>
    <row r="41" spans="1:22" s="669" customFormat="1" ht="12" customHeight="1" thickBot="1">
      <c r="A41" s="1015">
        <v>266</v>
      </c>
      <c r="B41" s="1016" t="s">
        <v>1309</v>
      </c>
      <c r="C41" s="805" t="s">
        <v>1205</v>
      </c>
      <c r="D41" s="991" t="s">
        <v>1205</v>
      </c>
      <c r="E41" s="804" t="s">
        <v>1205</v>
      </c>
      <c r="F41" s="992" t="s">
        <v>1205</v>
      </c>
      <c r="G41" s="991" t="s">
        <v>1205</v>
      </c>
      <c r="H41" s="822" t="s">
        <v>1205</v>
      </c>
      <c r="I41" s="992" t="s">
        <v>1205</v>
      </c>
      <c r="J41" s="991" t="s">
        <v>1205</v>
      </c>
      <c r="K41" s="822">
        <v>200.5</v>
      </c>
      <c r="L41" s="992" t="s">
        <v>1205</v>
      </c>
      <c r="M41" s="989">
        <f t="shared" si="18"/>
        <v>0.013854594065921886</v>
      </c>
      <c r="N41" s="822">
        <v>46453</v>
      </c>
      <c r="O41" s="990" t="s">
        <v>1205</v>
      </c>
      <c r="P41" s="989">
        <f>(N41/$H$59)*100</f>
        <v>3.209912509447727</v>
      </c>
      <c r="Q41" s="726">
        <v>23764</v>
      </c>
      <c r="R41" s="978">
        <f>(Q41/N41)*100</f>
        <v>51.15708350375648</v>
      </c>
      <c r="S41" s="977">
        <f>(Q41/$Q$59)*100</f>
        <v>2.0223968278904896</v>
      </c>
      <c r="T41" s="830">
        <v>25082</v>
      </c>
      <c r="U41" s="978">
        <f t="shared" si="2"/>
        <v>105.54620434270325</v>
      </c>
      <c r="V41" s="993">
        <f t="shared" si="22"/>
        <v>2.094894144452648</v>
      </c>
    </row>
    <row r="42" spans="1:22" s="454" customFormat="1" ht="12" thickBot="1">
      <c r="A42" s="1297" t="s">
        <v>501</v>
      </c>
      <c r="B42" s="1298"/>
      <c r="C42" s="994">
        <f>SUM(C38:C40)</f>
        <v>33184</v>
      </c>
      <c r="D42" s="995">
        <f aca="true" t="shared" si="23" ref="D42:D47">(C42/$C$59)*100</f>
        <v>3.8017242258300263</v>
      </c>
      <c r="E42" s="996">
        <f>SUM(E38:E40)</f>
        <v>34330</v>
      </c>
      <c r="F42" s="997">
        <f>(E42/C42)*100</f>
        <v>103.45347155255544</v>
      </c>
      <c r="G42" s="998">
        <f>(E42/$E$59)*100</f>
        <v>2.904770897935506</v>
      </c>
      <c r="H42" s="999">
        <f>SUM(H38:H40)</f>
        <v>41762.5</v>
      </c>
      <c r="I42" s="1000">
        <f t="shared" si="0"/>
        <v>121.6501602097291</v>
      </c>
      <c r="J42" s="998">
        <f>(H42/$H$59)*100</f>
        <v>2.8857979285688913</v>
      </c>
      <c r="K42" s="999">
        <f>SUM(K38:K41)</f>
        <v>44697.5</v>
      </c>
      <c r="L42" s="1000">
        <f>(K42/H42)*100</f>
        <v>107.02783597725232</v>
      </c>
      <c r="M42" s="1002">
        <f t="shared" si="18"/>
        <v>3.088607073623658</v>
      </c>
      <c r="N42" s="999">
        <f>SUM(N38:N41)</f>
        <v>90930</v>
      </c>
      <c r="O42" s="1003">
        <f>(N42/K42)*100</f>
        <v>203.43419654343086</v>
      </c>
      <c r="P42" s="995">
        <f>(N42/$H$59)*100</f>
        <v>6.28328298460986</v>
      </c>
      <c r="Q42" s="996">
        <f>SUM(Q38:Q41)</f>
        <v>74685</v>
      </c>
      <c r="R42" s="995">
        <f t="shared" si="1"/>
        <v>82.13460903992082</v>
      </c>
      <c r="S42" s="995">
        <f>(Q42/$Q$59)*100</f>
        <v>6.355946267084716</v>
      </c>
      <c r="T42" s="996">
        <f>SUM(T38:T41)</f>
        <v>80099</v>
      </c>
      <c r="U42" s="1003">
        <f t="shared" si="2"/>
        <v>107.24911294101895</v>
      </c>
      <c r="V42" s="1004">
        <f t="shared" si="22"/>
        <v>6.690013797803711</v>
      </c>
    </row>
    <row r="43" spans="1:22" s="669" customFormat="1" ht="12" customHeight="1">
      <c r="A43" s="975">
        <v>271</v>
      </c>
      <c r="B43" s="1017" t="s">
        <v>362</v>
      </c>
      <c r="C43" s="715">
        <v>51542</v>
      </c>
      <c r="D43" s="977">
        <f t="shared" si="23"/>
        <v>5.9049080896736745</v>
      </c>
      <c r="E43" s="798">
        <v>55457</v>
      </c>
      <c r="F43" s="978">
        <f>(E43/C43)*100</f>
        <v>107.59574715765783</v>
      </c>
      <c r="G43" s="977">
        <f>(E43/$E$59)*100</f>
        <v>4.6923938155202265</v>
      </c>
      <c r="H43" s="716">
        <v>61935</v>
      </c>
      <c r="I43" s="978">
        <f t="shared" si="0"/>
        <v>111.68112231097969</v>
      </c>
      <c r="J43" s="977">
        <f>(H43/$H$59)*100</f>
        <v>4.2797221120841495</v>
      </c>
      <c r="K43" s="716">
        <v>57641.4</v>
      </c>
      <c r="L43" s="978">
        <f>(K43/H43)*100</f>
        <v>93.0675708403972</v>
      </c>
      <c r="M43" s="977">
        <f t="shared" si="18"/>
        <v>3.983033408436058</v>
      </c>
      <c r="N43" s="716">
        <v>65366.5</v>
      </c>
      <c r="O43" s="978">
        <f>(N43/K43)*100</f>
        <v>113.40199925747814</v>
      </c>
      <c r="P43" s="977">
        <f>(N43/$H$59)*100</f>
        <v>4.516839516259765</v>
      </c>
      <c r="Q43" s="721">
        <v>76694</v>
      </c>
      <c r="R43" s="978">
        <f t="shared" si="1"/>
        <v>117.3292129760657</v>
      </c>
      <c r="S43" s="977">
        <f>(Q43/$Q$59)*100</f>
        <v>6.526918966429609</v>
      </c>
      <c r="T43" s="721">
        <v>67000</v>
      </c>
      <c r="U43" s="978">
        <f t="shared" si="2"/>
        <v>87.36015855216836</v>
      </c>
      <c r="V43" s="979">
        <f t="shared" si="22"/>
        <v>5.595961553238475</v>
      </c>
    </row>
    <row r="44" spans="1:22" s="669" customFormat="1" ht="12" customHeight="1">
      <c r="A44" s="735">
        <v>272</v>
      </c>
      <c r="B44" s="725" t="s">
        <v>363</v>
      </c>
      <c r="C44" s="679">
        <v>4798</v>
      </c>
      <c r="D44" s="980">
        <f t="shared" si="23"/>
        <v>0.5496827638480131</v>
      </c>
      <c r="E44" s="798">
        <v>4715</v>
      </c>
      <c r="F44" s="981">
        <f>(E44/C44)*100</f>
        <v>98.27011254689454</v>
      </c>
      <c r="G44" s="980">
        <f>(E44/$E$59)*100</f>
        <v>0.3989512025565369</v>
      </c>
      <c r="H44" s="680">
        <v>5559.3</v>
      </c>
      <c r="I44" s="981">
        <f t="shared" si="0"/>
        <v>117.90668080593849</v>
      </c>
      <c r="J44" s="980">
        <f>(H44/$H$59)*100</f>
        <v>0.38414885182383807</v>
      </c>
      <c r="K44" s="680">
        <v>7736.5</v>
      </c>
      <c r="L44" s="981">
        <f>(K44/H44)*100</f>
        <v>139.16320400050367</v>
      </c>
      <c r="M44" s="980">
        <f t="shared" si="18"/>
        <v>0.5345938503292004</v>
      </c>
      <c r="N44" s="680">
        <v>3260.9</v>
      </c>
      <c r="O44" s="981">
        <f>(N44/K44)*100</f>
        <v>42.1495508304789</v>
      </c>
      <c r="P44" s="980">
        <f>(N44/$H$59)*100</f>
        <v>0.22532890668112057</v>
      </c>
      <c r="Q44" s="685" t="s">
        <v>1205</v>
      </c>
      <c r="R44" s="978" t="s">
        <v>1205</v>
      </c>
      <c r="S44" s="977" t="s">
        <v>1205</v>
      </c>
      <c r="T44" s="685" t="s">
        <v>1205</v>
      </c>
      <c r="U44" s="978" t="s">
        <v>1205</v>
      </c>
      <c r="V44" s="979" t="s">
        <v>1205</v>
      </c>
    </row>
    <row r="45" spans="1:22" s="669" customFormat="1" ht="12" customHeight="1">
      <c r="A45" s="735">
        <v>273</v>
      </c>
      <c r="B45" s="725" t="s">
        <v>1310</v>
      </c>
      <c r="C45" s="679">
        <v>560</v>
      </c>
      <c r="D45" s="980">
        <f t="shared" si="23"/>
        <v>0.06415638761043921</v>
      </c>
      <c r="E45" s="798">
        <v>677</v>
      </c>
      <c r="F45" s="981">
        <f>(E45/C45)*100</f>
        <v>120.89285714285714</v>
      </c>
      <c r="G45" s="980">
        <f>(E45/$E$59)*100</f>
        <v>0.05728313131087497</v>
      </c>
      <c r="H45" s="680">
        <v>675</v>
      </c>
      <c r="I45" s="981">
        <f t="shared" si="0"/>
        <v>99.70457902511079</v>
      </c>
      <c r="J45" s="980">
        <f>(H45/$H$59)*100</f>
        <v>0.04664264835160734</v>
      </c>
      <c r="K45" s="680">
        <v>2818.4</v>
      </c>
      <c r="L45" s="981">
        <f>(K45/H45)*100</f>
        <v>417.5407407407407</v>
      </c>
      <c r="M45" s="980">
        <f t="shared" si="18"/>
        <v>0.1947520594284002</v>
      </c>
      <c r="N45" s="680" t="s">
        <v>1205</v>
      </c>
      <c r="O45" s="981" t="s">
        <v>1205</v>
      </c>
      <c r="P45" s="980" t="s">
        <v>1205</v>
      </c>
      <c r="Q45" s="685" t="s">
        <v>1205</v>
      </c>
      <c r="R45" s="978" t="s">
        <v>1205</v>
      </c>
      <c r="S45" s="977" t="s">
        <v>1205</v>
      </c>
      <c r="T45" s="685" t="s">
        <v>1205</v>
      </c>
      <c r="U45" s="978" t="s">
        <v>1205</v>
      </c>
      <c r="V45" s="979" t="s">
        <v>1205</v>
      </c>
    </row>
    <row r="46" spans="1:22" s="669" customFormat="1" ht="12" customHeight="1" thickBot="1">
      <c r="A46" s="1018">
        <v>274</v>
      </c>
      <c r="B46" s="1019" t="s">
        <v>1311</v>
      </c>
      <c r="C46" s="803">
        <v>307</v>
      </c>
      <c r="D46" s="989">
        <f t="shared" si="23"/>
        <v>0.03517144820786578</v>
      </c>
      <c r="E46" s="804" t="s">
        <v>1205</v>
      </c>
      <c r="F46" s="990" t="s">
        <v>1205</v>
      </c>
      <c r="G46" s="989" t="s">
        <v>1205</v>
      </c>
      <c r="H46" s="701" t="s">
        <v>1205</v>
      </c>
      <c r="I46" s="990" t="s">
        <v>1205</v>
      </c>
      <c r="J46" s="989" t="s">
        <v>1205</v>
      </c>
      <c r="K46" s="701" t="s">
        <v>1205</v>
      </c>
      <c r="L46" s="990" t="s">
        <v>1205</v>
      </c>
      <c r="M46" s="989" t="s">
        <v>1205</v>
      </c>
      <c r="N46" s="701" t="s">
        <v>1205</v>
      </c>
      <c r="O46" s="990" t="s">
        <v>1205</v>
      </c>
      <c r="P46" s="989" t="s">
        <v>1205</v>
      </c>
      <c r="Q46" s="728" t="s">
        <v>1205</v>
      </c>
      <c r="R46" s="990" t="s">
        <v>1205</v>
      </c>
      <c r="S46" s="991" t="s">
        <v>1205</v>
      </c>
      <c r="T46" s="728" t="s">
        <v>1205</v>
      </c>
      <c r="U46" s="990" t="s">
        <v>1205</v>
      </c>
      <c r="V46" s="993" t="s">
        <v>1205</v>
      </c>
    </row>
    <row r="47" spans="1:22" s="454" customFormat="1" ht="12" thickBot="1">
      <c r="A47" s="1297" t="s">
        <v>502</v>
      </c>
      <c r="B47" s="1298"/>
      <c r="C47" s="994">
        <f>SUM(C43:C46)</f>
        <v>57207</v>
      </c>
      <c r="D47" s="995">
        <f t="shared" si="23"/>
        <v>6.5539186893399926</v>
      </c>
      <c r="E47" s="996">
        <f>SUM(E43:E46)</f>
        <v>60849</v>
      </c>
      <c r="F47" s="997">
        <f>(E47/C47)*100</f>
        <v>106.36635376789553</v>
      </c>
      <c r="G47" s="998">
        <f>(E47/$E$59)*100</f>
        <v>5.148628149387638</v>
      </c>
      <c r="H47" s="999">
        <f>SUM(H43:H46)</f>
        <v>68169.3</v>
      </c>
      <c r="I47" s="1000">
        <f t="shared" si="0"/>
        <v>112.03027165606667</v>
      </c>
      <c r="J47" s="998">
        <f>(H47/$H$59)*100</f>
        <v>4.710513612259595</v>
      </c>
      <c r="K47" s="999">
        <f>SUM(K43:K46)</f>
        <v>68196.3</v>
      </c>
      <c r="L47" s="1000">
        <f>(K47/H47)*100</f>
        <v>100.03960727189511</v>
      </c>
      <c r="M47" s="998">
        <f>(K47/$H$59)*100</f>
        <v>4.712379318193659</v>
      </c>
      <c r="N47" s="999">
        <f>SUM(N43:N46)</f>
        <v>68627.4</v>
      </c>
      <c r="O47" s="1000">
        <f>(N47/K47)*100</f>
        <v>100.63214573224646</v>
      </c>
      <c r="P47" s="998">
        <f>(N47/$H$59)*100</f>
        <v>4.742168422940885</v>
      </c>
      <c r="Q47" s="1001">
        <f>SUM(Q43:Q46)</f>
        <v>76694</v>
      </c>
      <c r="R47" s="1003">
        <f t="shared" si="1"/>
        <v>111.75419730311799</v>
      </c>
      <c r="S47" s="1002">
        <f>(Q47/$Q$59)*100</f>
        <v>6.526918966429609</v>
      </c>
      <c r="T47" s="1001">
        <f>SUM(T43:T46)</f>
        <v>67000</v>
      </c>
      <c r="U47" s="1003">
        <f t="shared" si="2"/>
        <v>87.36015855216836</v>
      </c>
      <c r="V47" s="1004">
        <f>(T47/$T$59)*100</f>
        <v>5.595961553238475</v>
      </c>
    </row>
    <row r="48" spans="1:22" s="669" customFormat="1" ht="11.25" customHeight="1">
      <c r="A48" s="1020">
        <v>275</v>
      </c>
      <c r="B48" s="1005" t="s">
        <v>1312</v>
      </c>
      <c r="C48" s="715" t="s">
        <v>1205</v>
      </c>
      <c r="D48" s="977" t="s">
        <v>1205</v>
      </c>
      <c r="E48" s="816">
        <v>918.6</v>
      </c>
      <c r="F48" s="981">
        <v>0</v>
      </c>
      <c r="G48" s="977">
        <f>(E48/$E$59)*100</f>
        <v>0.07772567861472636</v>
      </c>
      <c r="H48" s="715" t="s">
        <v>1205</v>
      </c>
      <c r="I48" s="978" t="s">
        <v>1205</v>
      </c>
      <c r="J48" s="977" t="s">
        <v>1205</v>
      </c>
      <c r="K48" s="715" t="s">
        <v>1205</v>
      </c>
      <c r="L48" s="978" t="s">
        <v>1205</v>
      </c>
      <c r="M48" s="977" t="s">
        <v>1205</v>
      </c>
      <c r="N48" s="715" t="s">
        <v>1205</v>
      </c>
      <c r="O48" s="978" t="s">
        <v>1205</v>
      </c>
      <c r="P48" s="977" t="s">
        <v>1205</v>
      </c>
      <c r="Q48" s="798" t="s">
        <v>1205</v>
      </c>
      <c r="R48" s="978" t="s">
        <v>1205</v>
      </c>
      <c r="S48" s="977" t="s">
        <v>1205</v>
      </c>
      <c r="T48" s="798" t="s">
        <v>1205</v>
      </c>
      <c r="U48" s="978" t="s">
        <v>1205</v>
      </c>
      <c r="V48" s="979" t="s">
        <v>1205</v>
      </c>
    </row>
    <row r="49" spans="1:22" s="669" customFormat="1" ht="11.25" customHeight="1" thickBot="1">
      <c r="A49" s="1018">
        <v>276</v>
      </c>
      <c r="B49" s="1011" t="s">
        <v>389</v>
      </c>
      <c r="C49" s="803" t="s">
        <v>1205</v>
      </c>
      <c r="D49" s="989" t="s">
        <v>1205</v>
      </c>
      <c r="E49" s="804">
        <v>48094.9</v>
      </c>
      <c r="F49" s="990">
        <v>0</v>
      </c>
      <c r="G49" s="989">
        <f>(E49/$E$59)*100</f>
        <v>4.069463031142393</v>
      </c>
      <c r="H49" s="803">
        <v>51642.1</v>
      </c>
      <c r="I49" s="990">
        <f t="shared" si="0"/>
        <v>107.37541818363276</v>
      </c>
      <c r="J49" s="989">
        <f>(H49/$H$59)*100</f>
        <v>3.56848045990895</v>
      </c>
      <c r="K49" s="803">
        <v>51470.8</v>
      </c>
      <c r="L49" s="990">
        <f>(K49/H49)*100</f>
        <v>99.66829389199899</v>
      </c>
      <c r="M49" s="989">
        <f>(K49/$H$59)*100</f>
        <v>3.5566435922606097</v>
      </c>
      <c r="N49" s="803">
        <v>46107.5</v>
      </c>
      <c r="O49" s="990">
        <f>(N49/K49)*100</f>
        <v>89.57991715691226</v>
      </c>
      <c r="P49" s="989">
        <f>(N49/$H$59)*100</f>
        <v>3.186038383513682</v>
      </c>
      <c r="Q49" s="835">
        <v>38866.5</v>
      </c>
      <c r="R49" s="990">
        <f t="shared" si="1"/>
        <v>84.29539662744673</v>
      </c>
      <c r="S49" s="991">
        <f>(Q49/$Q$59)*100</f>
        <v>3.307670691432659</v>
      </c>
      <c r="T49" s="835">
        <v>6500</v>
      </c>
      <c r="U49" s="990">
        <f t="shared" si="2"/>
        <v>16.72391391043701</v>
      </c>
      <c r="V49" s="993">
        <f>(T49/$T$59)*100</f>
        <v>0.5428917924783595</v>
      </c>
    </row>
    <row r="50" spans="1:22" s="454" customFormat="1" ht="12" thickBot="1">
      <c r="A50" s="1297" t="s">
        <v>503</v>
      </c>
      <c r="B50" s="1298"/>
      <c r="C50" s="999" t="s">
        <v>1205</v>
      </c>
      <c r="D50" s="998" t="s">
        <v>1205</v>
      </c>
      <c r="E50" s="994">
        <f>SUM(E48:E49)</f>
        <v>49013.5</v>
      </c>
      <c r="F50" s="1000">
        <v>0</v>
      </c>
      <c r="G50" s="998">
        <f>(E50/$E$59)*100</f>
        <v>4.14718870975712</v>
      </c>
      <c r="H50" s="999">
        <f>SUM(H48:H49)</f>
        <v>51642.1</v>
      </c>
      <c r="I50" s="1000">
        <f t="shared" si="0"/>
        <v>105.36301223132402</v>
      </c>
      <c r="J50" s="998">
        <f>(H50/$H$59)*100</f>
        <v>3.56848045990895</v>
      </c>
      <c r="K50" s="999">
        <f>SUM(K48:K49)</f>
        <v>51470.8</v>
      </c>
      <c r="L50" s="1000">
        <f>(K50/H50)*100</f>
        <v>99.66829389199899</v>
      </c>
      <c r="M50" s="998">
        <f>(K50/$H$59)*100</f>
        <v>3.5566435922606097</v>
      </c>
      <c r="N50" s="999">
        <f>SUM(N48:N49)</f>
        <v>46107.5</v>
      </c>
      <c r="O50" s="1000">
        <f>(N50/K50)*100</f>
        <v>89.57991715691226</v>
      </c>
      <c r="P50" s="998">
        <f>(N50/$H$59)*100</f>
        <v>3.186038383513682</v>
      </c>
      <c r="Q50" s="1001">
        <f>SUM(Q48:Q49)</f>
        <v>38866.5</v>
      </c>
      <c r="R50" s="998">
        <f t="shared" si="1"/>
        <v>84.29539662744673</v>
      </c>
      <c r="S50" s="1002">
        <f>(Q50/$Q$59)*100</f>
        <v>3.307670691432659</v>
      </c>
      <c r="T50" s="1001">
        <f>SUM(T48:T49)</f>
        <v>6500</v>
      </c>
      <c r="U50" s="1003">
        <f t="shared" si="2"/>
        <v>16.72391391043701</v>
      </c>
      <c r="V50" s="1004">
        <f>(T50/$T$59)*100</f>
        <v>0.5428917924783595</v>
      </c>
    </row>
    <row r="51" spans="1:22" s="669" customFormat="1" ht="11.25" customHeight="1">
      <c r="A51" s="975">
        <v>315</v>
      </c>
      <c r="B51" s="1017" t="s">
        <v>1313</v>
      </c>
      <c r="C51" s="679">
        <v>1894.9</v>
      </c>
      <c r="D51" s="980">
        <f aca="true" t="shared" si="24" ref="D51:D59">(C51/$C$59)*100</f>
        <v>0.2170891765768237</v>
      </c>
      <c r="E51" s="679" t="s">
        <v>1205</v>
      </c>
      <c r="F51" s="981" t="s">
        <v>1205</v>
      </c>
      <c r="G51" s="980" t="s">
        <v>1205</v>
      </c>
      <c r="H51" s="679" t="s">
        <v>1205</v>
      </c>
      <c r="I51" s="981" t="s">
        <v>1205</v>
      </c>
      <c r="J51" s="980" t="s">
        <v>1205</v>
      </c>
      <c r="K51" s="679" t="s">
        <v>1205</v>
      </c>
      <c r="L51" s="981" t="s">
        <v>1205</v>
      </c>
      <c r="M51" s="980" t="s">
        <v>1205</v>
      </c>
      <c r="N51" s="679" t="s">
        <v>1205</v>
      </c>
      <c r="O51" s="981" t="s">
        <v>1205</v>
      </c>
      <c r="P51" s="980" t="s">
        <v>1205</v>
      </c>
      <c r="Q51" s="800" t="s">
        <v>1205</v>
      </c>
      <c r="R51" s="978" t="s">
        <v>1205</v>
      </c>
      <c r="S51" s="983" t="s">
        <v>1205</v>
      </c>
      <c r="T51" s="800" t="s">
        <v>1205</v>
      </c>
      <c r="U51" s="983" t="s">
        <v>1205</v>
      </c>
      <c r="V51" s="979" t="s">
        <v>1205</v>
      </c>
    </row>
    <row r="52" spans="1:22" s="669" customFormat="1" ht="12" customHeight="1">
      <c r="A52" s="1021">
        <v>316</v>
      </c>
      <c r="B52" s="725" t="s">
        <v>1314</v>
      </c>
      <c r="C52" s="679">
        <v>234.6</v>
      </c>
      <c r="D52" s="980">
        <f t="shared" si="24"/>
        <v>0.026876943809658996</v>
      </c>
      <c r="E52" s="798" t="s">
        <v>1205</v>
      </c>
      <c r="F52" s="981" t="s">
        <v>1205</v>
      </c>
      <c r="G52" s="980" t="s">
        <v>1205</v>
      </c>
      <c r="H52" s="679" t="s">
        <v>1205</v>
      </c>
      <c r="I52" s="981" t="s">
        <v>1205</v>
      </c>
      <c r="J52" s="980" t="s">
        <v>1205</v>
      </c>
      <c r="K52" s="679" t="s">
        <v>1205</v>
      </c>
      <c r="L52" s="981" t="s">
        <v>1205</v>
      </c>
      <c r="M52" s="980" t="s">
        <v>1205</v>
      </c>
      <c r="N52" s="679" t="s">
        <v>1205</v>
      </c>
      <c r="O52" s="981" t="s">
        <v>1205</v>
      </c>
      <c r="P52" s="980" t="s">
        <v>1205</v>
      </c>
      <c r="Q52" s="800" t="s">
        <v>1205</v>
      </c>
      <c r="R52" s="978" t="s">
        <v>1205</v>
      </c>
      <c r="S52" s="983" t="s">
        <v>1205</v>
      </c>
      <c r="T52" s="800" t="s">
        <v>1205</v>
      </c>
      <c r="U52" s="983" t="s">
        <v>1205</v>
      </c>
      <c r="V52" s="979" t="s">
        <v>1205</v>
      </c>
    </row>
    <row r="53" spans="1:22" s="669" customFormat="1" ht="19.5" customHeight="1" thickBot="1">
      <c r="A53" s="1010" t="s">
        <v>1362</v>
      </c>
      <c r="B53" s="1022" t="s">
        <v>389</v>
      </c>
      <c r="C53" s="695">
        <v>68465.2</v>
      </c>
      <c r="D53" s="987">
        <f t="shared" si="24"/>
        <v>7.843714123261147</v>
      </c>
      <c r="E53" s="828" t="s">
        <v>1205</v>
      </c>
      <c r="F53" s="988" t="s">
        <v>1205</v>
      </c>
      <c r="G53" s="989" t="s">
        <v>1205</v>
      </c>
      <c r="H53" s="803" t="s">
        <v>1205</v>
      </c>
      <c r="I53" s="990" t="s">
        <v>1205</v>
      </c>
      <c r="J53" s="989" t="s">
        <v>1205</v>
      </c>
      <c r="K53" s="803" t="s">
        <v>1205</v>
      </c>
      <c r="L53" s="990" t="s">
        <v>1205</v>
      </c>
      <c r="M53" s="989" t="s">
        <v>1205</v>
      </c>
      <c r="N53" s="803" t="s">
        <v>1205</v>
      </c>
      <c r="O53" s="990" t="s">
        <v>1205</v>
      </c>
      <c r="P53" s="989" t="s">
        <v>1205</v>
      </c>
      <c r="Q53" s="835" t="s">
        <v>1205</v>
      </c>
      <c r="R53" s="990" t="s">
        <v>1205</v>
      </c>
      <c r="S53" s="1023" t="s">
        <v>1205</v>
      </c>
      <c r="T53" s="835" t="s">
        <v>1205</v>
      </c>
      <c r="U53" s="1023" t="s">
        <v>1205</v>
      </c>
      <c r="V53" s="1012" t="s">
        <v>1205</v>
      </c>
    </row>
    <row r="54" spans="1:22" s="454" customFormat="1" ht="12" thickBot="1">
      <c r="A54" s="1297" t="s">
        <v>1316</v>
      </c>
      <c r="B54" s="1298"/>
      <c r="C54" s="1024">
        <f>SUM(C51:C53)</f>
        <v>70594.7</v>
      </c>
      <c r="D54" s="995">
        <f t="shared" si="24"/>
        <v>8.087680243647629</v>
      </c>
      <c r="E54" s="1025" t="s">
        <v>1205</v>
      </c>
      <c r="F54" s="997" t="s">
        <v>1205</v>
      </c>
      <c r="G54" s="998" t="s">
        <v>1205</v>
      </c>
      <c r="H54" s="1026" t="s">
        <v>1205</v>
      </c>
      <c r="I54" s="1000" t="s">
        <v>1205</v>
      </c>
      <c r="J54" s="998" t="s">
        <v>1205</v>
      </c>
      <c r="K54" s="1026" t="s">
        <v>1205</v>
      </c>
      <c r="L54" s="1000" t="s">
        <v>1205</v>
      </c>
      <c r="M54" s="998" t="s">
        <v>1205</v>
      </c>
      <c r="N54" s="1026" t="s">
        <v>1205</v>
      </c>
      <c r="O54" s="1000" t="s">
        <v>1205</v>
      </c>
      <c r="P54" s="998" t="s">
        <v>1205</v>
      </c>
      <c r="Q54" s="1027" t="s">
        <v>1205</v>
      </c>
      <c r="R54" s="1002" t="s">
        <v>1205</v>
      </c>
      <c r="S54" s="1028" t="s">
        <v>1205</v>
      </c>
      <c r="T54" s="1027" t="s">
        <v>1205</v>
      </c>
      <c r="U54" s="1028" t="s">
        <v>1205</v>
      </c>
      <c r="V54" s="1004" t="s">
        <v>1205</v>
      </c>
    </row>
    <row r="55" spans="1:22" s="669" customFormat="1" ht="11.25" customHeight="1">
      <c r="A55" s="1029">
        <v>403</v>
      </c>
      <c r="B55" s="1030" t="s">
        <v>507</v>
      </c>
      <c r="C55" s="715">
        <v>144170</v>
      </c>
      <c r="D55" s="977">
        <f t="shared" si="24"/>
        <v>16.516832860351823</v>
      </c>
      <c r="E55" s="798">
        <v>153351</v>
      </c>
      <c r="F55" s="978">
        <f>(E55/C55)*100</f>
        <v>106.36817645834778</v>
      </c>
      <c r="G55" s="977">
        <f>(E55/$E$59)*100</f>
        <v>12.975517680434251</v>
      </c>
      <c r="H55" s="715">
        <v>160871</v>
      </c>
      <c r="I55" s="978">
        <f t="shared" si="0"/>
        <v>104.90378282502233</v>
      </c>
      <c r="J55" s="977">
        <f>(H55/$H$59)*100</f>
        <v>11.116221456253962</v>
      </c>
      <c r="K55" s="715">
        <v>157399</v>
      </c>
      <c r="L55" s="978">
        <f>(K55/H55)*100</f>
        <v>97.8417489789956</v>
      </c>
      <c r="M55" s="977">
        <f>(K55/$H$59)*100</f>
        <v>10.87630549317725</v>
      </c>
      <c r="N55" s="715">
        <v>125000</v>
      </c>
      <c r="O55" s="978">
        <f>(N55/K55)*100</f>
        <v>79.41600645493301</v>
      </c>
      <c r="P55" s="977">
        <f>(N55/$H$59)*100</f>
        <v>8.637527472519878</v>
      </c>
      <c r="Q55" s="798">
        <v>139587.7</v>
      </c>
      <c r="R55" s="978">
        <f t="shared" si="1"/>
        <v>111.67016000000001</v>
      </c>
      <c r="S55" s="977">
        <f>(Q55/$Q$59)*100</f>
        <v>11.87938569653801</v>
      </c>
      <c r="T55" s="798">
        <v>190000</v>
      </c>
      <c r="U55" s="978">
        <f t="shared" si="2"/>
        <v>136.11514481576813</v>
      </c>
      <c r="V55" s="979">
        <f>(T55/$T$59)*100</f>
        <v>15.869144703213586</v>
      </c>
    </row>
    <row r="56" spans="1:22" s="669" customFormat="1" ht="11.25" customHeight="1">
      <c r="A56" s="1021">
        <v>404</v>
      </c>
      <c r="B56" s="1031" t="s">
        <v>763</v>
      </c>
      <c r="C56" s="679" t="s">
        <v>1205</v>
      </c>
      <c r="D56" s="980" t="s">
        <v>1205</v>
      </c>
      <c r="E56" s="800" t="s">
        <v>1205</v>
      </c>
      <c r="F56" s="981" t="s">
        <v>1205</v>
      </c>
      <c r="G56" s="980" t="s">
        <v>1205</v>
      </c>
      <c r="H56" s="679" t="s">
        <v>1205</v>
      </c>
      <c r="I56" s="981" t="s">
        <v>1205</v>
      </c>
      <c r="J56" s="980" t="s">
        <v>1205</v>
      </c>
      <c r="K56" s="679" t="s">
        <v>1205</v>
      </c>
      <c r="L56" s="981" t="s">
        <v>1205</v>
      </c>
      <c r="M56" s="980" t="s">
        <v>1205</v>
      </c>
      <c r="N56" s="679" t="s">
        <v>1205</v>
      </c>
      <c r="O56" s="981" t="s">
        <v>1205</v>
      </c>
      <c r="P56" s="980" t="s">
        <v>1205</v>
      </c>
      <c r="Q56" s="800" t="s">
        <v>1205</v>
      </c>
      <c r="R56" s="981" t="s">
        <v>1205</v>
      </c>
      <c r="S56" s="980" t="s">
        <v>1205</v>
      </c>
      <c r="T56" s="800">
        <v>7760</v>
      </c>
      <c r="U56" s="978" t="s">
        <v>1205</v>
      </c>
      <c r="V56" s="979">
        <f>(T56/$T$59)*100</f>
        <v>0.6481292784049338</v>
      </c>
    </row>
    <row r="57" spans="1:22" s="669" customFormat="1" ht="11.25" customHeight="1" thickBot="1">
      <c r="A57" s="1032">
        <v>410</v>
      </c>
      <c r="B57" s="1033" t="s">
        <v>508</v>
      </c>
      <c r="C57" s="829">
        <v>400</v>
      </c>
      <c r="D57" s="1034">
        <f t="shared" si="24"/>
        <v>0.04582599115031372</v>
      </c>
      <c r="E57" s="849">
        <v>500</v>
      </c>
      <c r="F57" s="1035">
        <f>(E57/C57)*100</f>
        <v>125</v>
      </c>
      <c r="G57" s="991">
        <f>(E57/$E$59)*100</f>
        <v>0.04230659624141431</v>
      </c>
      <c r="H57" s="805">
        <v>500</v>
      </c>
      <c r="I57" s="992">
        <v>0</v>
      </c>
      <c r="J57" s="991">
        <f>(H57/$H$59)*100</f>
        <v>0.03455010989007951</v>
      </c>
      <c r="K57" s="805">
        <v>200</v>
      </c>
      <c r="L57" s="992">
        <v>0</v>
      </c>
      <c r="M57" s="991">
        <f>(K57/$H$59)*100</f>
        <v>0.013820043956031805</v>
      </c>
      <c r="N57" s="805" t="s">
        <v>1205</v>
      </c>
      <c r="O57" s="992" t="s">
        <v>1205</v>
      </c>
      <c r="P57" s="991" t="s">
        <v>1205</v>
      </c>
      <c r="Q57" s="804" t="s">
        <v>1205</v>
      </c>
      <c r="R57" s="992" t="s">
        <v>1205</v>
      </c>
      <c r="S57" s="991" t="s">
        <v>1205</v>
      </c>
      <c r="T57" s="804" t="s">
        <v>1205</v>
      </c>
      <c r="U57" s="992" t="s">
        <v>1205</v>
      </c>
      <c r="V57" s="993" t="s">
        <v>1205</v>
      </c>
    </row>
    <row r="58" spans="1:22" s="454" customFormat="1" ht="12" thickBot="1">
      <c r="A58" s="1297" t="s">
        <v>504</v>
      </c>
      <c r="B58" s="1298"/>
      <c r="C58" s="1024">
        <f>SUM(C55:C57)</f>
        <v>144570</v>
      </c>
      <c r="D58" s="995">
        <f t="shared" si="24"/>
        <v>16.562658851502135</v>
      </c>
      <c r="E58" s="1025">
        <f>SUM(E55:E57)</f>
        <v>153851</v>
      </c>
      <c r="F58" s="997">
        <f>(E58/C58)*100</f>
        <v>106.41972746766272</v>
      </c>
      <c r="G58" s="998">
        <f>(E58/$E$59)*100</f>
        <v>13.017824276675666</v>
      </c>
      <c r="H58" s="1026">
        <f>SUM(H55:H57)</f>
        <v>161371</v>
      </c>
      <c r="I58" s="1000">
        <f t="shared" si="0"/>
        <v>104.88784603284998</v>
      </c>
      <c r="J58" s="998">
        <f>(H58/$H$59)*100</f>
        <v>11.150771566144043</v>
      </c>
      <c r="K58" s="1026">
        <f>SUM(K55:K57)</f>
        <v>157599</v>
      </c>
      <c r="L58" s="1000">
        <f>(K58/H58)*100</f>
        <v>97.66252920289271</v>
      </c>
      <c r="M58" s="998">
        <f>(K58/$H$59)*100</f>
        <v>10.890125537133283</v>
      </c>
      <c r="N58" s="1026">
        <f>SUM(N55:N57)</f>
        <v>125000</v>
      </c>
      <c r="O58" s="1000">
        <f>(N58/K58)*100</f>
        <v>79.31522408137107</v>
      </c>
      <c r="P58" s="998">
        <f>(N58/$H$59)*100</f>
        <v>8.637527472519878</v>
      </c>
      <c r="Q58" s="1027">
        <f>SUM(Q55:Q57)</f>
        <v>139587.7</v>
      </c>
      <c r="R58" s="1036">
        <f t="shared" si="1"/>
        <v>111.67016000000001</v>
      </c>
      <c r="S58" s="1002">
        <f>(Q58/$Q$59)*100</f>
        <v>11.87938569653801</v>
      </c>
      <c r="T58" s="1037">
        <f>SUM(T55:T57)</f>
        <v>197760</v>
      </c>
      <c r="U58" s="1003">
        <f t="shared" si="2"/>
        <v>141.67437388824374</v>
      </c>
      <c r="V58" s="1004">
        <f>(T58/$T$59)*100</f>
        <v>16.51727398161852</v>
      </c>
    </row>
    <row r="59" spans="1:22" s="250" customFormat="1" ht="18" customHeight="1" thickBot="1">
      <c r="A59" s="1302" t="s">
        <v>1317</v>
      </c>
      <c r="B59" s="1303"/>
      <c r="C59" s="1038">
        <f>SUM(C33+C37+C42+C47+C54+C58)</f>
        <v>872867.1</v>
      </c>
      <c r="D59" s="1039">
        <f t="shared" si="24"/>
        <v>100</v>
      </c>
      <c r="E59" s="1040">
        <f>SUM(E33+E37+E42+E47+E50+E58)</f>
        <v>1181848.7999999998</v>
      </c>
      <c r="F59" s="1039">
        <f>(E59/C59)*100</f>
        <v>135.3984816245222</v>
      </c>
      <c r="G59" s="1041">
        <f>(E59/$E$59)*100</f>
        <v>100</v>
      </c>
      <c r="H59" s="1042">
        <f>SUM(H33+H37+H42+H47+H50+H58)</f>
        <v>1447173.4000000001</v>
      </c>
      <c r="I59" s="1041">
        <f t="shared" si="0"/>
        <v>122.44996145022952</v>
      </c>
      <c r="J59" s="1041">
        <f>(H59/$H$59)*100</f>
        <v>100</v>
      </c>
      <c r="K59" s="1042">
        <f>SUM(K33+K37+K42+K47+K50+K58)</f>
        <v>1500228.2000000002</v>
      </c>
      <c r="L59" s="1041">
        <f>(K59/H59)*100</f>
        <v>103.66609834039238</v>
      </c>
      <c r="M59" s="1041">
        <f>(K59/$K$59)*100</f>
        <v>100</v>
      </c>
      <c r="N59" s="1042">
        <f>SUM(N33+N37+N42+N47+N50+N58)</f>
        <v>1480021.6</v>
      </c>
      <c r="O59" s="1041">
        <f>(N59/K59)*100</f>
        <v>98.65309824198745</v>
      </c>
      <c r="P59" s="1041">
        <f>(N59/$N$59)*100</f>
        <v>100</v>
      </c>
      <c r="Q59" s="1043">
        <f>SUM(Q33+Q37+Q42+Q47+Q50+Q58)</f>
        <v>1175041.4000000001</v>
      </c>
      <c r="R59" s="1041">
        <f t="shared" si="1"/>
        <v>79.39353047279852</v>
      </c>
      <c r="S59" s="1044">
        <f>(Q59/$Q$59)*100</f>
        <v>100</v>
      </c>
      <c r="T59" s="1040">
        <f>SUM(T33+T37+T42+T47+T50+T58)</f>
        <v>1197292</v>
      </c>
      <c r="U59" s="1044">
        <f t="shared" si="2"/>
        <v>101.89360136587527</v>
      </c>
      <c r="V59" s="1045">
        <f>(T59/$T$59)*100</f>
        <v>100</v>
      </c>
    </row>
    <row r="60" spans="1:22" s="669" customFormat="1" ht="18.75" customHeight="1" thickTop="1">
      <c r="A60" s="1046" t="s">
        <v>1127</v>
      </c>
      <c r="B60" s="1047" t="s">
        <v>1363</v>
      </c>
      <c r="C60" s="668"/>
      <c r="D60" s="1048"/>
      <c r="E60" s="668"/>
      <c r="F60" s="1048"/>
      <c r="G60" s="1048"/>
      <c r="H60" s="668"/>
      <c r="I60" s="1048"/>
      <c r="J60" s="1048"/>
      <c r="K60" s="668"/>
      <c r="L60" s="1048"/>
      <c r="M60" s="1048"/>
      <c r="N60" s="668"/>
      <c r="O60" s="1048"/>
      <c r="P60" s="1048"/>
      <c r="Q60" s="668"/>
      <c r="R60" s="1048"/>
      <c r="S60" s="1048"/>
      <c r="T60" s="668"/>
      <c r="U60" s="1048"/>
      <c r="V60" s="1048"/>
    </row>
    <row r="61" spans="1:22" s="669" customFormat="1" ht="10.5">
      <c r="A61" s="756" t="s">
        <v>1350</v>
      </c>
      <c r="B61" s="757" t="s">
        <v>1351</v>
      </c>
      <c r="C61" s="668"/>
      <c r="D61" s="1048"/>
      <c r="E61" s="668"/>
      <c r="F61" s="1048"/>
      <c r="G61" s="1048"/>
      <c r="H61" s="668"/>
      <c r="I61" s="1048"/>
      <c r="J61" s="1048"/>
      <c r="K61" s="668"/>
      <c r="L61" s="1048"/>
      <c r="M61" s="1048"/>
      <c r="N61" s="668"/>
      <c r="O61" s="1048"/>
      <c r="P61" s="1048"/>
      <c r="Q61" s="668"/>
      <c r="R61" s="1048"/>
      <c r="S61" s="1048"/>
      <c r="T61" s="668"/>
      <c r="U61" s="1048"/>
      <c r="V61" s="1048"/>
    </row>
    <row r="62" spans="1:17" ht="12.75">
      <c r="A62" s="64"/>
      <c r="B62" s="1049"/>
      <c r="Q62" s="308"/>
    </row>
    <row r="63" spans="1:17" ht="12.75">
      <c r="A63" s="64"/>
      <c r="B63" s="1049"/>
      <c r="Q63" s="308"/>
    </row>
    <row r="64" spans="1:17" ht="12.75">
      <c r="A64" s="64"/>
      <c r="B64" s="3"/>
      <c r="Q64" s="308"/>
    </row>
    <row r="65" spans="1:17" ht="12.75">
      <c r="A65" s="64"/>
      <c r="B65" s="3"/>
      <c r="Q65" s="4"/>
    </row>
    <row r="66" spans="1:17" ht="12.75">
      <c r="A66" s="64"/>
      <c r="B66" s="3"/>
      <c r="Q66" s="4"/>
    </row>
    <row r="67" spans="1:17" ht="12.75">
      <c r="A67" s="64"/>
      <c r="B67" s="3"/>
      <c r="Q67" s="4"/>
    </row>
    <row r="68" spans="1:17" ht="12.75">
      <c r="A68" s="64"/>
      <c r="B68" s="3"/>
      <c r="Q68" s="4"/>
    </row>
    <row r="69" spans="1:17" ht="12.75">
      <c r="A69" s="64"/>
      <c r="B69" s="3"/>
      <c r="Q69" s="4"/>
    </row>
    <row r="70" spans="1:17" ht="12.75">
      <c r="A70" s="64"/>
      <c r="B70" s="3"/>
      <c r="Q70" s="308"/>
    </row>
    <row r="71" spans="1:2" ht="12.75">
      <c r="A71" s="64"/>
      <c r="B71" s="3"/>
    </row>
    <row r="72" spans="1:2" ht="12.75">
      <c r="A72" s="64"/>
      <c r="B72" s="3"/>
    </row>
    <row r="73" spans="1:2" ht="12.75">
      <c r="A73" s="64"/>
      <c r="B73" s="3"/>
    </row>
    <row r="74" spans="1:2" ht="12.75">
      <c r="A74" s="64"/>
      <c r="B74" s="3"/>
    </row>
    <row r="75" spans="1:2" ht="12.75">
      <c r="A75" s="64"/>
      <c r="B75" s="3"/>
    </row>
    <row r="76" spans="1:2" ht="12.75">
      <c r="A76" s="64"/>
      <c r="B76" s="3"/>
    </row>
    <row r="77" spans="1:2" ht="12.75">
      <c r="A77" s="64"/>
      <c r="B77" s="3"/>
    </row>
    <row r="78" spans="1:2" ht="12.75">
      <c r="A78" s="64"/>
      <c r="B78" s="3"/>
    </row>
    <row r="79" spans="1:2" ht="12.75">
      <c r="A79" s="64"/>
      <c r="B79" s="3"/>
    </row>
    <row r="80" spans="1:2" ht="12.75">
      <c r="A80" s="64"/>
      <c r="B80" s="3"/>
    </row>
    <row r="81" spans="1:2" ht="12.75">
      <c r="A81" s="64"/>
      <c r="B81" s="3"/>
    </row>
    <row r="82" spans="1:2" ht="12.75">
      <c r="A82" s="64"/>
      <c r="B82" s="3"/>
    </row>
    <row r="83" spans="1:2" ht="12.75">
      <c r="A83" s="1051"/>
      <c r="B83" s="1051"/>
    </row>
    <row r="84" spans="1:2" ht="12.75">
      <c r="A84" s="528"/>
      <c r="B84" s="528"/>
    </row>
  </sheetData>
  <mergeCells count="31">
    <mergeCell ref="A59:B59"/>
    <mergeCell ref="A47:B47"/>
    <mergeCell ref="A50:B50"/>
    <mergeCell ref="A54:B54"/>
    <mergeCell ref="A58:B58"/>
    <mergeCell ref="A33:B33"/>
    <mergeCell ref="A34:A36"/>
    <mergeCell ref="A37:B37"/>
    <mergeCell ref="A42:B42"/>
    <mergeCell ref="R3:R4"/>
    <mergeCell ref="S3:S4"/>
    <mergeCell ref="U3:U4"/>
    <mergeCell ref="V3:V4"/>
    <mergeCell ref="L3:L4"/>
    <mergeCell ref="M3:M4"/>
    <mergeCell ref="O3:O4"/>
    <mergeCell ref="P3:P4"/>
    <mergeCell ref="F3:F4"/>
    <mergeCell ref="G3:G4"/>
    <mergeCell ref="I3:I4"/>
    <mergeCell ref="J3:J4"/>
    <mergeCell ref="A1:B4"/>
    <mergeCell ref="C1:V1"/>
    <mergeCell ref="C2:D2"/>
    <mergeCell ref="E2:G2"/>
    <mergeCell ref="H2:J2"/>
    <mergeCell ref="K2:M2"/>
    <mergeCell ref="N2:P2"/>
    <mergeCell ref="Q2:S2"/>
    <mergeCell ref="T2:V2"/>
    <mergeCell ref="D3:D4"/>
  </mergeCells>
  <printOptions horizontalCentered="1"/>
  <pageMargins left="0.1968503937007874" right="0.1968503937007874" top="0.984251968503937" bottom="0.984251968503937" header="0.5118110236220472" footer="0.5118110236220472"/>
  <pageSetup firstPageNumber="22" useFirstPageNumber="1" horizontalDpi="600" verticalDpi="600" orientation="landscape" paperSize="9" scale="80" r:id="rId1"/>
  <headerFooter alignWithMargins="0">
    <oddHeader>&amp;L&amp;"Arial CE,tučné"&amp;12NÁVRH ROZPOČTU NA ROK 2006 - VÝVOJ BĚŽNÝCH VÝDAJŮ</oddHeader>
    <oddFooter>&amp;COddíl III. - &amp;P&amp;RVývoj běžných výdajů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49"/>
  <sheetViews>
    <sheetView workbookViewId="0" topLeftCell="A1">
      <selection activeCell="E2" sqref="E2:E4"/>
    </sheetView>
  </sheetViews>
  <sheetFormatPr defaultColWidth="9.00390625" defaultRowHeight="12.75"/>
  <cols>
    <col min="1" max="1" width="4.25390625" style="15" customWidth="1"/>
    <col min="2" max="2" width="3.625" style="0" customWidth="1"/>
    <col min="3" max="3" width="4.875" style="0" customWidth="1"/>
    <col min="4" max="4" width="5.00390625" style="0" customWidth="1"/>
    <col min="5" max="5" width="34.875" style="0" customWidth="1"/>
    <col min="6" max="6" width="8.125" style="0" customWidth="1"/>
    <col min="7" max="7" width="9.25390625" style="312" customWidth="1"/>
    <col min="8" max="8" width="8.75390625" style="6" customWidth="1"/>
    <col min="9" max="9" width="9.125" style="25" customWidth="1"/>
    <col min="10" max="10" width="8.75390625" style="6" customWidth="1"/>
    <col min="11" max="17" width="8.875" style="0" customWidth="1"/>
  </cols>
  <sheetData>
    <row r="1" spans="1:10" ht="12.75">
      <c r="A1" s="1094" t="s">
        <v>392</v>
      </c>
      <c r="B1" s="1094"/>
      <c r="C1" s="1094"/>
      <c r="D1" s="1094"/>
      <c r="E1" s="1094"/>
      <c r="F1" s="1089" t="s">
        <v>472</v>
      </c>
      <c r="G1" s="1090"/>
      <c r="H1" s="1090"/>
      <c r="I1" s="1090"/>
      <c r="J1" s="1091"/>
    </row>
    <row r="2" spans="1:10" ht="60.75" customHeight="1">
      <c r="A2" s="1077" t="s">
        <v>394</v>
      </c>
      <c r="B2" s="1095" t="s">
        <v>337</v>
      </c>
      <c r="C2" s="1077" t="s">
        <v>395</v>
      </c>
      <c r="D2" s="1083" t="s">
        <v>396</v>
      </c>
      <c r="E2" s="1086" t="s">
        <v>338</v>
      </c>
      <c r="F2" s="150" t="s">
        <v>1443</v>
      </c>
      <c r="G2" s="335" t="s">
        <v>1524</v>
      </c>
      <c r="H2" s="41" t="s">
        <v>1525</v>
      </c>
      <c r="I2" s="331" t="s">
        <v>1526</v>
      </c>
      <c r="J2" s="145" t="s">
        <v>581</v>
      </c>
    </row>
    <row r="3" spans="1:10" ht="2.25" customHeight="1">
      <c r="A3" s="1078"/>
      <c r="B3" s="1096"/>
      <c r="C3" s="1078"/>
      <c r="D3" s="1084"/>
      <c r="E3" s="1087"/>
      <c r="F3" s="151"/>
      <c r="G3" s="336"/>
      <c r="H3" s="44"/>
      <c r="I3" s="332"/>
      <c r="J3" s="146"/>
    </row>
    <row r="4" spans="1:10" ht="9" customHeight="1">
      <c r="A4" s="1079"/>
      <c r="B4" s="1097"/>
      <c r="C4" s="1079"/>
      <c r="D4" s="1085"/>
      <c r="E4" s="1088"/>
      <c r="F4" s="47" t="s">
        <v>397</v>
      </c>
      <c r="G4" s="337" t="s">
        <v>397</v>
      </c>
      <c r="H4" s="333" t="s">
        <v>397</v>
      </c>
      <c r="I4" s="334" t="s">
        <v>397</v>
      </c>
      <c r="J4" s="147" t="s">
        <v>397</v>
      </c>
    </row>
    <row r="5" spans="1:10" ht="12" customHeight="1">
      <c r="A5" s="148">
        <v>2000</v>
      </c>
      <c r="B5" s="148" t="s">
        <v>880</v>
      </c>
      <c r="C5" s="148">
        <v>5011</v>
      </c>
      <c r="D5" s="148" t="s">
        <v>933</v>
      </c>
      <c r="E5" s="95" t="s">
        <v>443</v>
      </c>
      <c r="F5" s="16">
        <v>27571</v>
      </c>
      <c r="G5" s="54">
        <v>27019.8</v>
      </c>
      <c r="H5" s="16">
        <v>29500</v>
      </c>
      <c r="I5" s="54">
        <v>29500</v>
      </c>
      <c r="J5" s="149">
        <v>30828</v>
      </c>
    </row>
    <row r="6" spans="1:10" ht="12" customHeight="1">
      <c r="A6" s="12">
        <v>2001</v>
      </c>
      <c r="B6" s="12" t="s">
        <v>880</v>
      </c>
      <c r="C6" s="12">
        <v>5031</v>
      </c>
      <c r="D6" s="12" t="s">
        <v>933</v>
      </c>
      <c r="E6" s="59" t="s">
        <v>1444</v>
      </c>
      <c r="F6" s="16">
        <v>7168</v>
      </c>
      <c r="G6" s="54">
        <v>7020.9</v>
      </c>
      <c r="H6" s="16">
        <v>7670</v>
      </c>
      <c r="I6" s="54">
        <v>7670</v>
      </c>
      <c r="J6" s="149">
        <v>8015</v>
      </c>
    </row>
    <row r="7" spans="1:10" ht="12" customHeight="1">
      <c r="A7" s="12">
        <v>2002</v>
      </c>
      <c r="B7" s="12">
        <v>100</v>
      </c>
      <c r="C7" s="12">
        <v>5032</v>
      </c>
      <c r="D7" s="12" t="s">
        <v>933</v>
      </c>
      <c r="E7" s="59" t="s">
        <v>444</v>
      </c>
      <c r="F7" s="16">
        <v>2481</v>
      </c>
      <c r="G7" s="54">
        <v>2428.1</v>
      </c>
      <c r="H7" s="16">
        <v>2655</v>
      </c>
      <c r="I7" s="54">
        <v>2655</v>
      </c>
      <c r="J7" s="149">
        <v>2775</v>
      </c>
    </row>
    <row r="8" spans="1:10" ht="12" customHeight="1">
      <c r="A8" s="12">
        <v>2003</v>
      </c>
      <c r="B8" s="12" t="s">
        <v>880</v>
      </c>
      <c r="C8" s="12">
        <v>5038</v>
      </c>
      <c r="D8" s="12" t="s">
        <v>933</v>
      </c>
      <c r="E8" s="59" t="s">
        <v>1445</v>
      </c>
      <c r="F8" s="16">
        <v>116</v>
      </c>
      <c r="G8" s="54">
        <v>112.7</v>
      </c>
      <c r="H8" s="16">
        <v>125</v>
      </c>
      <c r="I8" s="54">
        <v>125</v>
      </c>
      <c r="J8" s="149">
        <v>131</v>
      </c>
    </row>
    <row r="9" spans="1:10" ht="12" customHeight="1">
      <c r="A9" s="12">
        <v>2004</v>
      </c>
      <c r="B9" s="12" t="s">
        <v>880</v>
      </c>
      <c r="C9" s="12" t="s">
        <v>935</v>
      </c>
      <c r="D9" s="12" t="s">
        <v>933</v>
      </c>
      <c r="E9" s="59" t="s">
        <v>801</v>
      </c>
      <c r="F9" s="16">
        <v>220</v>
      </c>
      <c r="G9" s="54">
        <v>220.6</v>
      </c>
      <c r="H9" s="16">
        <v>380</v>
      </c>
      <c r="I9" s="54">
        <v>380</v>
      </c>
      <c r="J9" s="149">
        <v>100</v>
      </c>
    </row>
    <row r="10" spans="1:12" ht="12" customHeight="1">
      <c r="A10" s="12">
        <v>2005</v>
      </c>
      <c r="B10" s="12" t="s">
        <v>880</v>
      </c>
      <c r="C10" s="12" t="s">
        <v>935</v>
      </c>
      <c r="D10" s="12" t="s">
        <v>933</v>
      </c>
      <c r="E10" s="59" t="s">
        <v>832</v>
      </c>
      <c r="F10" s="16">
        <v>600</v>
      </c>
      <c r="G10" s="54">
        <v>581.4</v>
      </c>
      <c r="H10" s="16">
        <v>665</v>
      </c>
      <c r="I10" s="54">
        <v>665</v>
      </c>
      <c r="J10" s="149">
        <v>600</v>
      </c>
      <c r="L10" s="140"/>
    </row>
    <row r="11" spans="1:10" ht="12" customHeight="1">
      <c r="A11" s="12">
        <v>2006</v>
      </c>
      <c r="B11" s="12" t="s">
        <v>880</v>
      </c>
      <c r="C11" s="12" t="s">
        <v>936</v>
      </c>
      <c r="D11" s="12" t="s">
        <v>933</v>
      </c>
      <c r="E11" s="59" t="s">
        <v>235</v>
      </c>
      <c r="F11" s="16">
        <v>42</v>
      </c>
      <c r="G11" s="54">
        <v>35.6</v>
      </c>
      <c r="H11" s="16">
        <v>40</v>
      </c>
      <c r="I11" s="54">
        <v>40</v>
      </c>
      <c r="J11" s="149">
        <v>40</v>
      </c>
    </row>
    <row r="12" spans="1:10" ht="12" customHeight="1">
      <c r="A12" s="12">
        <v>2007</v>
      </c>
      <c r="B12" s="12" t="s">
        <v>880</v>
      </c>
      <c r="C12" s="12" t="s">
        <v>937</v>
      </c>
      <c r="D12" s="12" t="s">
        <v>933</v>
      </c>
      <c r="E12" s="59" t="s">
        <v>911</v>
      </c>
      <c r="F12" s="16">
        <v>120</v>
      </c>
      <c r="G12" s="54">
        <v>127.6</v>
      </c>
      <c r="H12" s="16">
        <v>170</v>
      </c>
      <c r="I12" s="54">
        <v>160</v>
      </c>
      <c r="J12" s="149">
        <v>0</v>
      </c>
    </row>
    <row r="13" spans="1:10" ht="12" customHeight="1">
      <c r="A13" s="12">
        <v>2008</v>
      </c>
      <c r="B13" s="12" t="s">
        <v>880</v>
      </c>
      <c r="C13" s="12" t="s">
        <v>937</v>
      </c>
      <c r="D13" s="12" t="s">
        <v>933</v>
      </c>
      <c r="E13" s="59" t="s">
        <v>454</v>
      </c>
      <c r="F13" s="16">
        <v>620</v>
      </c>
      <c r="G13" s="54">
        <v>658.8</v>
      </c>
      <c r="H13" s="16">
        <v>384</v>
      </c>
      <c r="I13" s="54">
        <v>354</v>
      </c>
      <c r="J13" s="149">
        <v>400</v>
      </c>
    </row>
    <row r="14" spans="1:10" ht="12" customHeight="1">
      <c r="A14" s="12">
        <v>2009</v>
      </c>
      <c r="B14" s="12" t="s">
        <v>880</v>
      </c>
      <c r="C14" s="12" t="s">
        <v>938</v>
      </c>
      <c r="D14" s="12" t="s">
        <v>933</v>
      </c>
      <c r="E14" s="59" t="s">
        <v>437</v>
      </c>
      <c r="F14" s="16">
        <v>60</v>
      </c>
      <c r="G14" s="54">
        <v>45.2</v>
      </c>
      <c r="H14" s="16">
        <v>50</v>
      </c>
      <c r="I14" s="54">
        <v>25</v>
      </c>
      <c r="J14" s="149">
        <v>50</v>
      </c>
    </row>
    <row r="15" spans="1:10" ht="12" customHeight="1">
      <c r="A15" s="12">
        <v>2010</v>
      </c>
      <c r="B15" s="12" t="s">
        <v>880</v>
      </c>
      <c r="C15" s="12" t="s">
        <v>938</v>
      </c>
      <c r="D15" s="12" t="s">
        <v>933</v>
      </c>
      <c r="E15" s="59" t="s">
        <v>98</v>
      </c>
      <c r="F15" s="16">
        <v>40</v>
      </c>
      <c r="G15" s="54">
        <v>11.3</v>
      </c>
      <c r="H15" s="16">
        <v>20</v>
      </c>
      <c r="I15" s="54">
        <v>20</v>
      </c>
      <c r="J15" s="149">
        <v>26</v>
      </c>
    </row>
    <row r="16" spans="1:10" ht="12" customHeight="1">
      <c r="A16" s="12">
        <v>2011</v>
      </c>
      <c r="B16" s="12" t="s">
        <v>880</v>
      </c>
      <c r="C16" s="12" t="s">
        <v>938</v>
      </c>
      <c r="D16" s="12" t="s">
        <v>933</v>
      </c>
      <c r="E16" s="59" t="s">
        <v>1447</v>
      </c>
      <c r="F16" s="16">
        <v>100</v>
      </c>
      <c r="G16" s="54">
        <v>257</v>
      </c>
      <c r="H16" s="16">
        <v>185</v>
      </c>
      <c r="I16" s="54">
        <v>185</v>
      </c>
      <c r="J16" s="149">
        <v>300</v>
      </c>
    </row>
    <row r="17" spans="1:10" ht="12" customHeight="1">
      <c r="A17" s="12">
        <v>2012</v>
      </c>
      <c r="B17" s="12" t="s">
        <v>880</v>
      </c>
      <c r="C17" s="12" t="s">
        <v>938</v>
      </c>
      <c r="D17" s="12" t="s">
        <v>933</v>
      </c>
      <c r="E17" s="59" t="s">
        <v>97</v>
      </c>
      <c r="F17" s="16">
        <v>40</v>
      </c>
      <c r="G17" s="54">
        <v>38.2</v>
      </c>
      <c r="H17" s="16">
        <v>40</v>
      </c>
      <c r="I17" s="54">
        <v>40</v>
      </c>
      <c r="J17" s="149">
        <v>40</v>
      </c>
    </row>
    <row r="18" spans="1:10" ht="12" customHeight="1">
      <c r="A18" s="12">
        <v>2013</v>
      </c>
      <c r="B18" s="12">
        <v>100</v>
      </c>
      <c r="C18" s="12">
        <v>5139</v>
      </c>
      <c r="D18" s="12">
        <v>5311</v>
      </c>
      <c r="E18" s="59" t="s">
        <v>96</v>
      </c>
      <c r="F18" s="16">
        <v>60</v>
      </c>
      <c r="G18" s="54">
        <v>56.8</v>
      </c>
      <c r="H18" s="16">
        <v>60</v>
      </c>
      <c r="I18" s="54">
        <v>60</v>
      </c>
      <c r="J18" s="149">
        <v>60</v>
      </c>
    </row>
    <row r="19" spans="1:10" ht="12" customHeight="1">
      <c r="A19" s="12">
        <v>2014</v>
      </c>
      <c r="B19" s="12">
        <v>100</v>
      </c>
      <c r="C19" s="12">
        <v>5139</v>
      </c>
      <c r="D19" s="12">
        <v>5311</v>
      </c>
      <c r="E19" s="59" t="s">
        <v>691</v>
      </c>
      <c r="F19" s="16">
        <v>195</v>
      </c>
      <c r="G19" s="54">
        <v>211.8</v>
      </c>
      <c r="H19" s="16">
        <v>262</v>
      </c>
      <c r="I19" s="54">
        <v>262</v>
      </c>
      <c r="J19" s="149">
        <v>239</v>
      </c>
    </row>
    <row r="20" spans="1:10" ht="12" customHeight="1">
      <c r="A20" s="12">
        <v>2015</v>
      </c>
      <c r="B20" s="12" t="s">
        <v>880</v>
      </c>
      <c r="C20" s="12" t="s">
        <v>939</v>
      </c>
      <c r="D20" s="12" t="s">
        <v>933</v>
      </c>
      <c r="E20" s="59" t="s">
        <v>457</v>
      </c>
      <c r="F20" s="16">
        <v>75</v>
      </c>
      <c r="G20" s="54">
        <v>41.9</v>
      </c>
      <c r="H20" s="16">
        <v>75</v>
      </c>
      <c r="I20" s="54">
        <v>75</v>
      </c>
      <c r="J20" s="149">
        <v>75</v>
      </c>
    </row>
    <row r="21" spans="1:10" ht="12" customHeight="1">
      <c r="A21" s="12">
        <v>2016</v>
      </c>
      <c r="B21" s="12" t="s">
        <v>880</v>
      </c>
      <c r="C21" s="12" t="s">
        <v>940</v>
      </c>
      <c r="D21" s="12" t="s">
        <v>933</v>
      </c>
      <c r="E21" s="59" t="s">
        <v>459</v>
      </c>
      <c r="F21" s="16">
        <v>250</v>
      </c>
      <c r="G21" s="54">
        <v>135.4</v>
      </c>
      <c r="H21" s="16">
        <v>250</v>
      </c>
      <c r="I21" s="54">
        <v>190</v>
      </c>
      <c r="J21" s="149">
        <v>250</v>
      </c>
    </row>
    <row r="22" spans="1:10" ht="12" customHeight="1">
      <c r="A22" s="12">
        <v>2017</v>
      </c>
      <c r="B22" s="12" t="s">
        <v>880</v>
      </c>
      <c r="C22" s="12" t="s">
        <v>941</v>
      </c>
      <c r="D22" s="12" t="s">
        <v>933</v>
      </c>
      <c r="E22" s="59" t="s">
        <v>942</v>
      </c>
      <c r="F22" s="16">
        <v>300</v>
      </c>
      <c r="G22" s="54">
        <v>226.3</v>
      </c>
      <c r="H22" s="16">
        <v>300</v>
      </c>
      <c r="I22" s="54">
        <v>300</v>
      </c>
      <c r="J22" s="149">
        <v>350</v>
      </c>
    </row>
    <row r="23" spans="1:10" ht="12" customHeight="1">
      <c r="A23" s="12">
        <v>2018</v>
      </c>
      <c r="B23" s="12" t="s">
        <v>880</v>
      </c>
      <c r="C23" s="12" t="s">
        <v>943</v>
      </c>
      <c r="D23" s="12" t="s">
        <v>933</v>
      </c>
      <c r="E23" s="59" t="s">
        <v>944</v>
      </c>
      <c r="F23" s="16">
        <v>780</v>
      </c>
      <c r="G23" s="54">
        <v>742</v>
      </c>
      <c r="H23" s="16">
        <v>950</v>
      </c>
      <c r="I23" s="54">
        <v>950</v>
      </c>
      <c r="J23" s="149">
        <v>1100</v>
      </c>
    </row>
    <row r="24" spans="1:10" ht="12" customHeight="1">
      <c r="A24" s="12">
        <v>2019</v>
      </c>
      <c r="B24" s="12" t="s">
        <v>880</v>
      </c>
      <c r="C24" s="12" t="s">
        <v>945</v>
      </c>
      <c r="D24" s="12" t="s">
        <v>933</v>
      </c>
      <c r="E24" s="59" t="s">
        <v>693</v>
      </c>
      <c r="F24" s="16">
        <v>5</v>
      </c>
      <c r="G24" s="54">
        <v>2.5</v>
      </c>
      <c r="H24" s="16">
        <v>5</v>
      </c>
      <c r="I24" s="54">
        <v>5</v>
      </c>
      <c r="J24" s="149">
        <v>5</v>
      </c>
    </row>
    <row r="25" spans="1:10" ht="12" customHeight="1">
      <c r="A25" s="12">
        <v>2020</v>
      </c>
      <c r="B25" s="12" t="s">
        <v>880</v>
      </c>
      <c r="C25" s="12" t="s">
        <v>946</v>
      </c>
      <c r="D25" s="12" t="s">
        <v>933</v>
      </c>
      <c r="E25" s="59" t="s">
        <v>947</v>
      </c>
      <c r="F25" s="16">
        <v>250</v>
      </c>
      <c r="G25" s="54">
        <v>243.8</v>
      </c>
      <c r="H25" s="16">
        <v>250</v>
      </c>
      <c r="I25" s="54">
        <v>250</v>
      </c>
      <c r="J25" s="149">
        <v>280</v>
      </c>
    </row>
    <row r="26" spans="1:10" ht="12" customHeight="1">
      <c r="A26" s="12">
        <v>2021</v>
      </c>
      <c r="B26" s="12" t="s">
        <v>880</v>
      </c>
      <c r="C26" s="12" t="s">
        <v>946</v>
      </c>
      <c r="D26" s="12" t="s">
        <v>933</v>
      </c>
      <c r="E26" s="59" t="s">
        <v>840</v>
      </c>
      <c r="F26" s="16">
        <v>35</v>
      </c>
      <c r="G26" s="54">
        <v>32.2</v>
      </c>
      <c r="H26" s="16">
        <v>35</v>
      </c>
      <c r="I26" s="54">
        <v>35.2</v>
      </c>
      <c r="J26" s="149">
        <v>33</v>
      </c>
    </row>
    <row r="27" spans="1:10" ht="12" customHeight="1">
      <c r="A27" s="12">
        <v>2022</v>
      </c>
      <c r="B27" s="12">
        <v>100</v>
      </c>
      <c r="C27" s="12">
        <v>5164</v>
      </c>
      <c r="D27" s="12">
        <v>5311</v>
      </c>
      <c r="E27" s="59" t="s">
        <v>949</v>
      </c>
      <c r="F27" s="16">
        <v>25</v>
      </c>
      <c r="G27" s="54">
        <v>1.3</v>
      </c>
      <c r="H27" s="16">
        <v>25</v>
      </c>
      <c r="I27" s="54">
        <v>85</v>
      </c>
      <c r="J27" s="149">
        <v>90</v>
      </c>
    </row>
    <row r="28" spans="1:10" ht="12" customHeight="1">
      <c r="A28" s="12">
        <v>2023</v>
      </c>
      <c r="B28" s="12">
        <v>100</v>
      </c>
      <c r="C28" s="12">
        <v>5166</v>
      </c>
      <c r="D28" s="12">
        <v>5311</v>
      </c>
      <c r="E28" s="59" t="s">
        <v>965</v>
      </c>
      <c r="F28" s="16">
        <v>60</v>
      </c>
      <c r="G28" s="54">
        <v>18.6</v>
      </c>
      <c r="H28" s="16">
        <v>60</v>
      </c>
      <c r="I28" s="54">
        <v>60</v>
      </c>
      <c r="J28" s="149">
        <v>42</v>
      </c>
    </row>
    <row r="29" spans="1:10" ht="12" customHeight="1">
      <c r="A29" s="12">
        <v>2024</v>
      </c>
      <c r="B29" s="12">
        <v>100</v>
      </c>
      <c r="C29" s="12">
        <v>5167</v>
      </c>
      <c r="D29" s="12">
        <v>5311</v>
      </c>
      <c r="E29" s="59" t="s">
        <v>951</v>
      </c>
      <c r="F29" s="16">
        <v>100</v>
      </c>
      <c r="G29" s="54">
        <v>107.6</v>
      </c>
      <c r="H29" s="16">
        <v>150</v>
      </c>
      <c r="I29" s="54">
        <v>150</v>
      </c>
      <c r="J29" s="149">
        <v>156</v>
      </c>
    </row>
    <row r="30" spans="1:10" ht="12" customHeight="1">
      <c r="A30" s="12">
        <v>2025</v>
      </c>
      <c r="B30" s="12">
        <v>100</v>
      </c>
      <c r="C30" s="12">
        <v>5167</v>
      </c>
      <c r="D30" s="12">
        <v>5311</v>
      </c>
      <c r="E30" s="59" t="s">
        <v>1599</v>
      </c>
      <c r="F30" s="16">
        <v>88</v>
      </c>
      <c r="G30" s="54">
        <v>44.4</v>
      </c>
      <c r="H30" s="16">
        <v>87</v>
      </c>
      <c r="I30" s="54">
        <v>87</v>
      </c>
      <c r="J30" s="149">
        <v>93</v>
      </c>
    </row>
    <row r="31" spans="1:10" ht="12" customHeight="1">
      <c r="A31" s="12">
        <v>2026</v>
      </c>
      <c r="B31" s="12" t="s">
        <v>880</v>
      </c>
      <c r="C31" s="12" t="s">
        <v>953</v>
      </c>
      <c r="D31" s="12" t="s">
        <v>933</v>
      </c>
      <c r="E31" s="59" t="s">
        <v>461</v>
      </c>
      <c r="F31" s="16">
        <v>47</v>
      </c>
      <c r="G31" s="54">
        <v>71.7</v>
      </c>
      <c r="H31" s="16">
        <v>50</v>
      </c>
      <c r="I31" s="54">
        <v>50</v>
      </c>
      <c r="J31" s="149">
        <v>40</v>
      </c>
    </row>
    <row r="32" spans="1:10" ht="12" customHeight="1">
      <c r="A32" s="12">
        <v>2027</v>
      </c>
      <c r="B32" s="12" t="s">
        <v>880</v>
      </c>
      <c r="C32" s="12" t="s">
        <v>953</v>
      </c>
      <c r="D32" s="12" t="s">
        <v>933</v>
      </c>
      <c r="E32" s="59" t="s">
        <v>462</v>
      </c>
      <c r="F32" s="16">
        <v>10</v>
      </c>
      <c r="G32" s="54">
        <v>8.6</v>
      </c>
      <c r="H32" s="16">
        <v>10</v>
      </c>
      <c r="I32" s="54">
        <v>15.5</v>
      </c>
      <c r="J32" s="149">
        <v>10</v>
      </c>
    </row>
    <row r="33" spans="1:10" ht="12" customHeight="1">
      <c r="A33" s="12">
        <v>2028</v>
      </c>
      <c r="B33" s="12" t="s">
        <v>880</v>
      </c>
      <c r="C33" s="12" t="s">
        <v>953</v>
      </c>
      <c r="D33" s="12" t="s">
        <v>933</v>
      </c>
      <c r="E33" s="59" t="s">
        <v>463</v>
      </c>
      <c r="F33" s="16">
        <v>770</v>
      </c>
      <c r="G33" s="54">
        <v>358.4</v>
      </c>
      <c r="H33" s="16">
        <v>800</v>
      </c>
      <c r="I33" s="54">
        <v>800</v>
      </c>
      <c r="J33" s="149">
        <v>840</v>
      </c>
    </row>
    <row r="34" spans="1:10" ht="12" customHeight="1">
      <c r="A34" s="12">
        <v>2029</v>
      </c>
      <c r="B34" s="12">
        <v>100</v>
      </c>
      <c r="C34" s="12">
        <v>5169</v>
      </c>
      <c r="D34" s="12">
        <v>5311</v>
      </c>
      <c r="E34" s="59" t="s">
        <v>912</v>
      </c>
      <c r="F34" s="16">
        <v>25</v>
      </c>
      <c r="G34" s="54">
        <v>9.4</v>
      </c>
      <c r="H34" s="16">
        <v>18</v>
      </c>
      <c r="I34" s="54">
        <v>18</v>
      </c>
      <c r="J34" s="149">
        <v>27</v>
      </c>
    </row>
    <row r="35" spans="1:10" ht="12" customHeight="1">
      <c r="A35" s="12">
        <v>2030</v>
      </c>
      <c r="B35" s="12">
        <v>100</v>
      </c>
      <c r="C35" s="12">
        <v>5169</v>
      </c>
      <c r="D35" s="12">
        <v>5311</v>
      </c>
      <c r="E35" s="59" t="s">
        <v>464</v>
      </c>
      <c r="F35" s="16">
        <v>10</v>
      </c>
      <c r="G35" s="54">
        <v>5.8</v>
      </c>
      <c r="H35" s="16">
        <v>10</v>
      </c>
      <c r="I35" s="54">
        <v>10</v>
      </c>
      <c r="J35" s="149">
        <v>10</v>
      </c>
    </row>
    <row r="36" spans="1:10" ht="12" customHeight="1">
      <c r="A36" s="12">
        <v>2031</v>
      </c>
      <c r="B36" s="12" t="s">
        <v>880</v>
      </c>
      <c r="C36" s="12" t="s">
        <v>953</v>
      </c>
      <c r="D36" s="12" t="s">
        <v>933</v>
      </c>
      <c r="E36" s="59" t="s">
        <v>524</v>
      </c>
      <c r="F36" s="16">
        <v>100</v>
      </c>
      <c r="G36" s="54">
        <v>59.1</v>
      </c>
      <c r="H36" s="16">
        <v>100</v>
      </c>
      <c r="I36" s="54">
        <v>119.3</v>
      </c>
      <c r="J36" s="149">
        <v>106</v>
      </c>
    </row>
    <row r="37" spans="1:10" ht="12" customHeight="1">
      <c r="A37" s="12">
        <v>2032</v>
      </c>
      <c r="B37" s="12" t="s">
        <v>880</v>
      </c>
      <c r="C37" s="12" t="s">
        <v>954</v>
      </c>
      <c r="D37" s="12" t="s">
        <v>933</v>
      </c>
      <c r="E37" s="59" t="s">
        <v>955</v>
      </c>
      <c r="F37" s="16">
        <v>380</v>
      </c>
      <c r="G37" s="54">
        <v>351</v>
      </c>
      <c r="H37" s="16">
        <v>150</v>
      </c>
      <c r="I37" s="54">
        <v>235</v>
      </c>
      <c r="J37" s="149">
        <v>420</v>
      </c>
    </row>
    <row r="38" spans="1:10" ht="12" customHeight="1">
      <c r="A38" s="12">
        <v>2033</v>
      </c>
      <c r="B38" s="12" t="s">
        <v>880</v>
      </c>
      <c r="C38" s="12" t="s">
        <v>954</v>
      </c>
      <c r="D38" s="12" t="s">
        <v>933</v>
      </c>
      <c r="E38" s="59" t="s">
        <v>956</v>
      </c>
      <c r="F38" s="16">
        <v>10</v>
      </c>
      <c r="G38" s="54">
        <v>4.2</v>
      </c>
      <c r="H38" s="16">
        <v>10</v>
      </c>
      <c r="I38" s="54">
        <v>10</v>
      </c>
      <c r="J38" s="149">
        <v>10</v>
      </c>
    </row>
    <row r="39" spans="1:10" ht="12" customHeight="1">
      <c r="A39" s="12">
        <v>2034</v>
      </c>
      <c r="B39" s="12">
        <v>100</v>
      </c>
      <c r="C39" s="12">
        <v>5171</v>
      </c>
      <c r="D39" s="12">
        <v>5311</v>
      </c>
      <c r="E39" s="59" t="s">
        <v>236</v>
      </c>
      <c r="F39" s="16">
        <v>250</v>
      </c>
      <c r="G39" s="54">
        <v>125.8</v>
      </c>
      <c r="H39" s="16">
        <v>255</v>
      </c>
      <c r="I39" s="54">
        <v>180</v>
      </c>
      <c r="J39" s="149">
        <v>185</v>
      </c>
    </row>
    <row r="40" spans="1:10" ht="12" customHeight="1">
      <c r="A40" s="12">
        <v>2035</v>
      </c>
      <c r="B40" s="12">
        <v>100</v>
      </c>
      <c r="C40" s="12">
        <v>5172</v>
      </c>
      <c r="D40" s="12">
        <v>5311</v>
      </c>
      <c r="E40" s="59" t="s">
        <v>401</v>
      </c>
      <c r="F40" s="16">
        <v>65</v>
      </c>
      <c r="G40" s="54">
        <v>59.3</v>
      </c>
      <c r="H40" s="16">
        <v>82</v>
      </c>
      <c r="I40" s="54">
        <v>82</v>
      </c>
      <c r="J40" s="149">
        <v>80</v>
      </c>
    </row>
    <row r="41" spans="1:10" ht="12" customHeight="1">
      <c r="A41" s="12">
        <v>2036</v>
      </c>
      <c r="B41" s="12" t="s">
        <v>880</v>
      </c>
      <c r="C41" s="12" t="s">
        <v>957</v>
      </c>
      <c r="D41" s="12" t="s">
        <v>933</v>
      </c>
      <c r="E41" s="59" t="s">
        <v>958</v>
      </c>
      <c r="F41" s="16">
        <v>90</v>
      </c>
      <c r="G41" s="54">
        <v>49.3</v>
      </c>
      <c r="H41" s="16">
        <v>100</v>
      </c>
      <c r="I41" s="54">
        <v>100</v>
      </c>
      <c r="J41" s="149">
        <v>80</v>
      </c>
    </row>
    <row r="42" spans="1:10" ht="12" customHeight="1">
      <c r="A42" s="12">
        <v>2037</v>
      </c>
      <c r="B42" s="12" t="s">
        <v>880</v>
      </c>
      <c r="C42" s="12" t="s">
        <v>957</v>
      </c>
      <c r="D42" s="12" t="s">
        <v>933</v>
      </c>
      <c r="E42" s="59" t="s">
        <v>959</v>
      </c>
      <c r="F42" s="16">
        <v>30</v>
      </c>
      <c r="G42" s="54">
        <v>18</v>
      </c>
      <c r="H42" s="16">
        <v>30</v>
      </c>
      <c r="I42" s="54">
        <v>30</v>
      </c>
      <c r="J42" s="149">
        <v>30</v>
      </c>
    </row>
    <row r="43" spans="1:10" ht="12" customHeight="1">
      <c r="A43" s="12">
        <v>2038</v>
      </c>
      <c r="B43" s="12" t="s">
        <v>880</v>
      </c>
      <c r="C43" s="12" t="s">
        <v>960</v>
      </c>
      <c r="D43" s="12" t="s">
        <v>933</v>
      </c>
      <c r="E43" s="59" t="s">
        <v>961</v>
      </c>
      <c r="F43" s="16">
        <v>15</v>
      </c>
      <c r="G43" s="54">
        <v>15.2</v>
      </c>
      <c r="H43" s="16">
        <v>15</v>
      </c>
      <c r="I43" s="54">
        <v>15</v>
      </c>
      <c r="J43" s="149">
        <v>15</v>
      </c>
    </row>
    <row r="44" spans="1:10" ht="12" customHeight="1">
      <c r="A44" s="12">
        <v>2041</v>
      </c>
      <c r="B44" s="12">
        <v>100</v>
      </c>
      <c r="C44" s="12">
        <v>5178</v>
      </c>
      <c r="D44" s="12">
        <v>5311</v>
      </c>
      <c r="E44" s="59" t="s">
        <v>1448</v>
      </c>
      <c r="F44" s="16">
        <v>160</v>
      </c>
      <c r="G44" s="54">
        <v>147.8</v>
      </c>
      <c r="H44" s="16">
        <v>160</v>
      </c>
      <c r="I44" s="54">
        <v>160</v>
      </c>
      <c r="J44" s="149">
        <v>111</v>
      </c>
    </row>
    <row r="45" spans="1:10" ht="12" customHeight="1">
      <c r="A45" s="12">
        <v>2039</v>
      </c>
      <c r="B45" s="72" t="s">
        <v>880</v>
      </c>
      <c r="C45" s="12">
        <v>5361</v>
      </c>
      <c r="D45" s="12" t="s">
        <v>933</v>
      </c>
      <c r="E45" s="59" t="s">
        <v>962</v>
      </c>
      <c r="F45" s="16">
        <v>15</v>
      </c>
      <c r="G45" s="54">
        <v>9</v>
      </c>
      <c r="H45" s="16">
        <v>15</v>
      </c>
      <c r="I45" s="54">
        <v>13</v>
      </c>
      <c r="J45" s="149">
        <v>24</v>
      </c>
    </row>
    <row r="46" spans="1:10" ht="12" customHeight="1">
      <c r="A46" s="12">
        <v>2040</v>
      </c>
      <c r="B46" s="12" t="s">
        <v>880</v>
      </c>
      <c r="C46" s="12">
        <v>5362</v>
      </c>
      <c r="D46" s="12" t="s">
        <v>933</v>
      </c>
      <c r="E46" s="59" t="s">
        <v>963</v>
      </c>
      <c r="F46" s="16">
        <v>2</v>
      </c>
      <c r="G46" s="54">
        <v>1.9</v>
      </c>
      <c r="H46" s="16">
        <v>2</v>
      </c>
      <c r="I46" s="54">
        <v>4</v>
      </c>
      <c r="J46" s="149">
        <v>3</v>
      </c>
    </row>
    <row r="47" spans="1:10" ht="12" customHeight="1">
      <c r="A47" s="33"/>
      <c r="B47" s="34" t="s">
        <v>398</v>
      </c>
      <c r="C47" s="35"/>
      <c r="D47" s="73"/>
      <c r="E47" s="38" t="s">
        <v>339</v>
      </c>
      <c r="F47" s="144">
        <f>SUBTOTAL(9,F5:F46)</f>
        <v>43380</v>
      </c>
      <c r="G47" s="324">
        <f>SUBTOTAL(9,G5:G46)</f>
        <v>41716.30000000001</v>
      </c>
      <c r="H47" s="144">
        <f>SUBTOTAL(9,H5:H46)</f>
        <v>46200</v>
      </c>
      <c r="I47" s="324">
        <f>SUBTOTAL(9,I5:I46)</f>
        <v>46170</v>
      </c>
      <c r="J47" s="139">
        <f>SUBTOTAL(9,J5:J46)</f>
        <v>48069</v>
      </c>
    </row>
    <row r="48" spans="1:10" ht="12" customHeight="1">
      <c r="A48" s="12">
        <v>2042</v>
      </c>
      <c r="B48" s="12">
        <v>101</v>
      </c>
      <c r="C48" s="12">
        <v>5164</v>
      </c>
      <c r="D48" s="12">
        <v>1037</v>
      </c>
      <c r="E48" s="59" t="s">
        <v>721</v>
      </c>
      <c r="F48" s="16">
        <v>20</v>
      </c>
      <c r="G48" s="54">
        <v>20</v>
      </c>
      <c r="H48" s="16">
        <v>20</v>
      </c>
      <c r="I48" s="54">
        <v>20</v>
      </c>
      <c r="J48" s="149">
        <v>20</v>
      </c>
    </row>
    <row r="49" spans="1:10" ht="12" customHeight="1">
      <c r="A49" s="12">
        <v>2043</v>
      </c>
      <c r="B49" s="12">
        <v>101</v>
      </c>
      <c r="C49" s="12">
        <v>5166</v>
      </c>
      <c r="D49" s="12">
        <v>3749</v>
      </c>
      <c r="E49" s="59" t="s">
        <v>965</v>
      </c>
      <c r="F49" s="16">
        <v>35</v>
      </c>
      <c r="G49" s="54">
        <v>28.9</v>
      </c>
      <c r="H49" s="16">
        <v>25</v>
      </c>
      <c r="I49" s="54">
        <v>25</v>
      </c>
      <c r="J49" s="149">
        <v>25</v>
      </c>
    </row>
    <row r="50" spans="1:10" ht="12" customHeight="1">
      <c r="A50" s="12">
        <v>2044</v>
      </c>
      <c r="B50" s="12" t="s">
        <v>794</v>
      </c>
      <c r="C50" s="12" t="s">
        <v>953</v>
      </c>
      <c r="D50" s="12">
        <v>1014</v>
      </c>
      <c r="E50" s="59" t="s">
        <v>1454</v>
      </c>
      <c r="F50" s="16">
        <v>15</v>
      </c>
      <c r="G50" s="54">
        <v>12.7</v>
      </c>
      <c r="H50" s="16">
        <v>10</v>
      </c>
      <c r="I50" s="54">
        <v>10</v>
      </c>
      <c r="J50" s="149">
        <v>10</v>
      </c>
    </row>
    <row r="51" spans="1:10" ht="12" customHeight="1">
      <c r="A51" s="12">
        <v>2622</v>
      </c>
      <c r="B51" s="12">
        <v>101</v>
      </c>
      <c r="C51" s="12">
        <v>5169</v>
      </c>
      <c r="D51" s="12">
        <v>1036</v>
      </c>
      <c r="E51" s="59" t="s">
        <v>1374</v>
      </c>
      <c r="F51" s="16">
        <v>0</v>
      </c>
      <c r="G51" s="54">
        <v>2422.9</v>
      </c>
      <c r="H51" s="16">
        <v>0</v>
      </c>
      <c r="I51" s="54">
        <v>1924.1</v>
      </c>
      <c r="J51" s="149">
        <v>0</v>
      </c>
    </row>
    <row r="52" spans="1:10" ht="12" customHeight="1">
      <c r="A52" s="12">
        <v>2045</v>
      </c>
      <c r="B52" s="12" t="s">
        <v>794</v>
      </c>
      <c r="C52" s="12" t="s">
        <v>953</v>
      </c>
      <c r="D52" s="12">
        <v>1037</v>
      </c>
      <c r="E52" s="59" t="s">
        <v>213</v>
      </c>
      <c r="F52" s="16">
        <v>80</v>
      </c>
      <c r="G52" s="54">
        <v>23.5</v>
      </c>
      <c r="H52" s="16">
        <v>30</v>
      </c>
      <c r="I52" s="54">
        <v>30</v>
      </c>
      <c r="J52" s="149">
        <v>30</v>
      </c>
    </row>
    <row r="53" spans="1:10" ht="12" customHeight="1">
      <c r="A53" s="10">
        <v>2728</v>
      </c>
      <c r="B53" s="10">
        <v>101</v>
      </c>
      <c r="C53" s="10">
        <v>5169</v>
      </c>
      <c r="D53" s="10">
        <v>1037</v>
      </c>
      <c r="E53" s="59" t="s">
        <v>412</v>
      </c>
      <c r="F53" s="16">
        <v>0</v>
      </c>
      <c r="G53" s="54">
        <v>11.7</v>
      </c>
      <c r="H53" s="16">
        <v>0</v>
      </c>
      <c r="I53" s="54">
        <v>0.5</v>
      </c>
      <c r="J53" s="149">
        <v>0</v>
      </c>
    </row>
    <row r="54" spans="1:10" ht="12" customHeight="1">
      <c r="A54" s="12">
        <v>2046</v>
      </c>
      <c r="B54" s="12" t="s">
        <v>794</v>
      </c>
      <c r="C54" s="12" t="s">
        <v>953</v>
      </c>
      <c r="D54" s="12">
        <v>2369</v>
      </c>
      <c r="E54" s="59" t="s">
        <v>760</v>
      </c>
      <c r="F54" s="16">
        <v>75</v>
      </c>
      <c r="G54" s="54">
        <v>57.4</v>
      </c>
      <c r="H54" s="16">
        <v>60</v>
      </c>
      <c r="I54" s="54">
        <v>60</v>
      </c>
      <c r="J54" s="149">
        <v>60</v>
      </c>
    </row>
    <row r="55" spans="1:10" ht="12" customHeight="1">
      <c r="A55" s="12">
        <v>2047</v>
      </c>
      <c r="B55" s="12" t="s">
        <v>794</v>
      </c>
      <c r="C55" s="12" t="s">
        <v>953</v>
      </c>
      <c r="D55" s="12">
        <v>3741</v>
      </c>
      <c r="E55" s="59" t="s">
        <v>761</v>
      </c>
      <c r="F55" s="16">
        <v>50</v>
      </c>
      <c r="G55" s="54">
        <v>48</v>
      </c>
      <c r="H55" s="16">
        <v>55</v>
      </c>
      <c r="I55" s="54">
        <v>55</v>
      </c>
      <c r="J55" s="149">
        <v>55</v>
      </c>
    </row>
    <row r="56" spans="1:10" ht="12" customHeight="1">
      <c r="A56" s="12">
        <v>2048</v>
      </c>
      <c r="B56" s="12" t="s">
        <v>794</v>
      </c>
      <c r="C56" s="12" t="s">
        <v>953</v>
      </c>
      <c r="D56" s="12">
        <v>3742</v>
      </c>
      <c r="E56" s="59" t="s">
        <v>762</v>
      </c>
      <c r="F56" s="16">
        <v>50</v>
      </c>
      <c r="G56" s="54">
        <v>51.7</v>
      </c>
      <c r="H56" s="16">
        <v>55</v>
      </c>
      <c r="I56" s="54">
        <v>55</v>
      </c>
      <c r="J56" s="149">
        <v>55</v>
      </c>
    </row>
    <row r="57" spans="1:10" ht="12" customHeight="1">
      <c r="A57" s="12">
        <v>2049</v>
      </c>
      <c r="B57" s="12" t="s">
        <v>794</v>
      </c>
      <c r="C57" s="12" t="s">
        <v>953</v>
      </c>
      <c r="D57" s="12">
        <v>3742</v>
      </c>
      <c r="E57" s="59" t="s">
        <v>764</v>
      </c>
      <c r="F57" s="16">
        <v>10</v>
      </c>
      <c r="G57" s="54">
        <v>0</v>
      </c>
      <c r="H57" s="16">
        <v>10</v>
      </c>
      <c r="I57" s="54">
        <v>10</v>
      </c>
      <c r="J57" s="149">
        <v>10</v>
      </c>
    </row>
    <row r="58" spans="1:10" ht="12" customHeight="1">
      <c r="A58" s="12">
        <v>2050</v>
      </c>
      <c r="B58" s="12" t="s">
        <v>794</v>
      </c>
      <c r="C58" s="12" t="s">
        <v>953</v>
      </c>
      <c r="D58" s="12" t="s">
        <v>966</v>
      </c>
      <c r="E58" s="59" t="s">
        <v>465</v>
      </c>
      <c r="F58" s="16">
        <v>250</v>
      </c>
      <c r="G58" s="54">
        <v>170</v>
      </c>
      <c r="H58" s="16">
        <v>290</v>
      </c>
      <c r="I58" s="54">
        <v>230</v>
      </c>
      <c r="J58" s="149">
        <v>280</v>
      </c>
    </row>
    <row r="59" spans="1:10" ht="12" customHeight="1">
      <c r="A59" s="12">
        <v>2051</v>
      </c>
      <c r="B59" s="12" t="s">
        <v>794</v>
      </c>
      <c r="C59" s="12" t="s">
        <v>953</v>
      </c>
      <c r="D59" s="12" t="s">
        <v>966</v>
      </c>
      <c r="E59" s="59" t="s">
        <v>466</v>
      </c>
      <c r="F59" s="16">
        <v>400</v>
      </c>
      <c r="G59" s="54">
        <v>549.5</v>
      </c>
      <c r="H59" s="16">
        <v>500</v>
      </c>
      <c r="I59" s="54">
        <v>500</v>
      </c>
      <c r="J59" s="149">
        <v>480</v>
      </c>
    </row>
    <row r="60" spans="1:10" ht="12" customHeight="1">
      <c r="A60" s="12">
        <v>2052</v>
      </c>
      <c r="B60" s="12" t="s">
        <v>794</v>
      </c>
      <c r="C60" s="12" t="s">
        <v>953</v>
      </c>
      <c r="D60" s="12" t="s">
        <v>964</v>
      </c>
      <c r="E60" s="59" t="s">
        <v>467</v>
      </c>
      <c r="F60" s="16">
        <v>130</v>
      </c>
      <c r="G60" s="54">
        <v>161.4</v>
      </c>
      <c r="H60" s="16">
        <v>150</v>
      </c>
      <c r="I60" s="54">
        <v>150</v>
      </c>
      <c r="J60" s="149">
        <v>145</v>
      </c>
    </row>
    <row r="61" spans="1:10" ht="12" customHeight="1">
      <c r="A61" s="12">
        <v>2053</v>
      </c>
      <c r="B61" s="12" t="s">
        <v>794</v>
      </c>
      <c r="C61" s="12" t="s">
        <v>953</v>
      </c>
      <c r="D61" s="12" t="s">
        <v>964</v>
      </c>
      <c r="E61" s="59" t="s">
        <v>468</v>
      </c>
      <c r="F61" s="16">
        <v>90</v>
      </c>
      <c r="G61" s="54">
        <v>85.5</v>
      </c>
      <c r="H61" s="16">
        <v>95</v>
      </c>
      <c r="I61" s="54">
        <v>95</v>
      </c>
      <c r="J61" s="149">
        <v>95</v>
      </c>
    </row>
    <row r="62" spans="1:10" ht="12" customHeight="1">
      <c r="A62" s="12">
        <v>2054</v>
      </c>
      <c r="B62" s="12" t="s">
        <v>794</v>
      </c>
      <c r="C62" s="12" t="s">
        <v>953</v>
      </c>
      <c r="D62" s="12" t="s">
        <v>967</v>
      </c>
      <c r="E62" s="59" t="s">
        <v>469</v>
      </c>
      <c r="F62" s="16">
        <v>270</v>
      </c>
      <c r="G62" s="54">
        <v>293.9</v>
      </c>
      <c r="H62" s="16">
        <v>200</v>
      </c>
      <c r="I62" s="54">
        <v>255.8</v>
      </c>
      <c r="J62" s="149">
        <v>200</v>
      </c>
    </row>
    <row r="63" spans="1:10" ht="12" customHeight="1">
      <c r="A63" s="12">
        <v>2055</v>
      </c>
      <c r="B63" s="12">
        <v>101</v>
      </c>
      <c r="C63" s="12">
        <v>5169</v>
      </c>
      <c r="D63" s="12">
        <v>3792</v>
      </c>
      <c r="E63" s="59" t="s">
        <v>266</v>
      </c>
      <c r="F63" s="16">
        <v>235</v>
      </c>
      <c r="G63" s="54">
        <v>235</v>
      </c>
      <c r="H63" s="16">
        <v>250</v>
      </c>
      <c r="I63" s="54">
        <v>250</v>
      </c>
      <c r="J63" s="149">
        <v>250</v>
      </c>
    </row>
    <row r="64" spans="1:10" ht="12" customHeight="1">
      <c r="A64" s="12">
        <v>2056</v>
      </c>
      <c r="B64" s="12">
        <v>101</v>
      </c>
      <c r="C64" s="12">
        <v>5169</v>
      </c>
      <c r="D64" s="12">
        <v>3792</v>
      </c>
      <c r="E64" s="59" t="s">
        <v>272</v>
      </c>
      <c r="F64" s="16">
        <v>200</v>
      </c>
      <c r="G64" s="54">
        <v>199.9</v>
      </c>
      <c r="H64" s="16">
        <v>200</v>
      </c>
      <c r="I64" s="54">
        <v>200</v>
      </c>
      <c r="J64" s="149">
        <v>200</v>
      </c>
    </row>
    <row r="65" spans="1:10" ht="22.5">
      <c r="A65" s="23">
        <v>2684</v>
      </c>
      <c r="B65" s="12">
        <v>101</v>
      </c>
      <c r="C65" s="12">
        <v>5169</v>
      </c>
      <c r="D65" s="12">
        <v>3792</v>
      </c>
      <c r="E65" s="74" t="s">
        <v>105</v>
      </c>
      <c r="F65" s="16">
        <v>0</v>
      </c>
      <c r="G65" s="54">
        <v>0</v>
      </c>
      <c r="H65" s="16">
        <v>75</v>
      </c>
      <c r="I65" s="54">
        <v>85</v>
      </c>
      <c r="J65" s="149">
        <v>75</v>
      </c>
    </row>
    <row r="66" spans="1:10" ht="12" customHeight="1">
      <c r="A66" s="23">
        <v>2685</v>
      </c>
      <c r="B66" s="12">
        <v>101</v>
      </c>
      <c r="C66" s="12">
        <v>5169</v>
      </c>
      <c r="D66" s="12">
        <v>3792</v>
      </c>
      <c r="E66" s="59" t="s">
        <v>1600</v>
      </c>
      <c r="F66" s="16">
        <v>0</v>
      </c>
      <c r="G66" s="54">
        <v>0</v>
      </c>
      <c r="H66" s="16">
        <v>50</v>
      </c>
      <c r="I66" s="54">
        <v>89</v>
      </c>
      <c r="J66" s="149">
        <v>55</v>
      </c>
    </row>
    <row r="67" spans="1:10" ht="12" customHeight="1">
      <c r="A67" s="12">
        <v>2057</v>
      </c>
      <c r="B67" s="72">
        <v>101</v>
      </c>
      <c r="C67" s="12">
        <v>5175</v>
      </c>
      <c r="D67" s="12">
        <v>3749</v>
      </c>
      <c r="E67" s="59" t="s">
        <v>995</v>
      </c>
      <c r="F67" s="16">
        <v>5</v>
      </c>
      <c r="G67" s="54">
        <v>4.1</v>
      </c>
      <c r="H67" s="16">
        <v>5</v>
      </c>
      <c r="I67" s="54">
        <v>5</v>
      </c>
      <c r="J67" s="149">
        <v>5</v>
      </c>
    </row>
    <row r="68" spans="1:10" ht="12" customHeight="1">
      <c r="A68" s="12">
        <v>2761</v>
      </c>
      <c r="B68" s="72">
        <v>101</v>
      </c>
      <c r="C68" s="12">
        <v>5194</v>
      </c>
      <c r="D68" s="12">
        <v>3792</v>
      </c>
      <c r="E68" s="59" t="s">
        <v>1022</v>
      </c>
      <c r="F68" s="16">
        <v>0</v>
      </c>
      <c r="G68" s="54">
        <v>0</v>
      </c>
      <c r="H68" s="16">
        <v>0</v>
      </c>
      <c r="I68" s="54">
        <v>50.2</v>
      </c>
      <c r="J68" s="149">
        <v>5</v>
      </c>
    </row>
    <row r="69" spans="1:10" ht="12" customHeight="1">
      <c r="A69" s="12">
        <v>2599</v>
      </c>
      <c r="B69" s="72">
        <v>101</v>
      </c>
      <c r="C69" s="12">
        <v>5212</v>
      </c>
      <c r="D69" s="12">
        <v>3792</v>
      </c>
      <c r="E69" s="59" t="s">
        <v>73</v>
      </c>
      <c r="F69" s="16">
        <v>0</v>
      </c>
      <c r="G69" s="54">
        <v>25</v>
      </c>
      <c r="H69" s="16">
        <v>0</v>
      </c>
      <c r="I69" s="54">
        <v>0</v>
      </c>
      <c r="J69" s="149">
        <v>0</v>
      </c>
    </row>
    <row r="70" spans="1:10" ht="12" customHeight="1">
      <c r="A70" s="12">
        <v>2600</v>
      </c>
      <c r="B70" s="72">
        <v>101</v>
      </c>
      <c r="C70" s="12">
        <v>5213</v>
      </c>
      <c r="D70" s="12">
        <v>3792</v>
      </c>
      <c r="E70" s="59" t="s">
        <v>1095</v>
      </c>
      <c r="F70" s="16">
        <v>0</v>
      </c>
      <c r="G70" s="54">
        <v>5</v>
      </c>
      <c r="H70" s="16">
        <v>0</v>
      </c>
      <c r="I70" s="54">
        <v>0</v>
      </c>
      <c r="J70" s="149">
        <v>0</v>
      </c>
    </row>
    <row r="71" spans="1:10" ht="12" customHeight="1">
      <c r="A71" s="23">
        <v>2686</v>
      </c>
      <c r="B71" s="12">
        <v>101</v>
      </c>
      <c r="C71" s="12">
        <v>5213</v>
      </c>
      <c r="D71" s="12">
        <v>3792</v>
      </c>
      <c r="E71" s="59" t="s">
        <v>74</v>
      </c>
      <c r="F71" s="16">
        <v>0</v>
      </c>
      <c r="G71" s="54">
        <v>0</v>
      </c>
      <c r="H71" s="16">
        <v>100</v>
      </c>
      <c r="I71" s="54">
        <v>100</v>
      </c>
      <c r="J71" s="149">
        <v>100</v>
      </c>
    </row>
    <row r="72" spans="1:10" ht="12" customHeight="1">
      <c r="A72" s="12">
        <v>2058</v>
      </c>
      <c r="B72" s="72">
        <v>101</v>
      </c>
      <c r="C72" s="12">
        <v>5219</v>
      </c>
      <c r="D72" s="12">
        <v>3792</v>
      </c>
      <c r="E72" s="59" t="s">
        <v>1455</v>
      </c>
      <c r="F72" s="16">
        <v>100</v>
      </c>
      <c r="G72" s="54">
        <v>0</v>
      </c>
      <c r="H72" s="16">
        <v>140</v>
      </c>
      <c r="I72" s="54">
        <v>0</v>
      </c>
      <c r="J72" s="149">
        <v>150</v>
      </c>
    </row>
    <row r="73" spans="1:10" ht="12" customHeight="1">
      <c r="A73" s="12">
        <v>2601</v>
      </c>
      <c r="B73" s="72">
        <v>101</v>
      </c>
      <c r="C73" s="12">
        <v>5222</v>
      </c>
      <c r="D73" s="12">
        <v>3792</v>
      </c>
      <c r="E73" s="59" t="s">
        <v>1096</v>
      </c>
      <c r="F73" s="16">
        <v>0</v>
      </c>
      <c r="G73" s="54">
        <v>110</v>
      </c>
      <c r="H73" s="16">
        <v>0</v>
      </c>
      <c r="I73" s="54">
        <v>111.6</v>
      </c>
      <c r="J73" s="149">
        <v>0</v>
      </c>
    </row>
    <row r="74" spans="1:10" ht="12" customHeight="1">
      <c r="A74" s="12">
        <v>2602</v>
      </c>
      <c r="B74" s="72">
        <v>101</v>
      </c>
      <c r="C74" s="12">
        <v>5223</v>
      </c>
      <c r="D74" s="12">
        <v>3792</v>
      </c>
      <c r="E74" s="59" t="s">
        <v>1097</v>
      </c>
      <c r="F74" s="16">
        <v>0</v>
      </c>
      <c r="G74" s="54">
        <v>10</v>
      </c>
      <c r="H74" s="16">
        <v>0</v>
      </c>
      <c r="I74" s="54">
        <v>0</v>
      </c>
      <c r="J74" s="149">
        <v>0</v>
      </c>
    </row>
    <row r="75" spans="1:10" ht="12" customHeight="1">
      <c r="A75" s="12">
        <v>2059</v>
      </c>
      <c r="B75" s="72">
        <v>101</v>
      </c>
      <c r="C75" s="12">
        <v>5229</v>
      </c>
      <c r="D75" s="12">
        <v>3792</v>
      </c>
      <c r="E75" s="59" t="s">
        <v>79</v>
      </c>
      <c r="F75" s="16">
        <v>100</v>
      </c>
      <c r="G75" s="54">
        <v>0</v>
      </c>
      <c r="H75" s="16">
        <v>140</v>
      </c>
      <c r="I75" s="54">
        <v>0</v>
      </c>
      <c r="J75" s="149">
        <v>150</v>
      </c>
    </row>
    <row r="76" spans="1:10" ht="12" customHeight="1">
      <c r="A76" s="12">
        <v>2603</v>
      </c>
      <c r="B76" s="72">
        <v>101</v>
      </c>
      <c r="C76" s="12">
        <v>5331</v>
      </c>
      <c r="D76" s="12">
        <v>3792</v>
      </c>
      <c r="E76" s="59" t="s">
        <v>1098</v>
      </c>
      <c r="F76" s="16">
        <v>0</v>
      </c>
      <c r="G76" s="54">
        <v>20</v>
      </c>
      <c r="H76" s="16">
        <v>0</v>
      </c>
      <c r="I76" s="54">
        <v>25</v>
      </c>
      <c r="J76" s="149">
        <v>0</v>
      </c>
    </row>
    <row r="77" spans="1:10" ht="12" customHeight="1">
      <c r="A77" s="12">
        <v>2604</v>
      </c>
      <c r="B77" s="72">
        <v>101</v>
      </c>
      <c r="C77" s="12">
        <v>5339</v>
      </c>
      <c r="D77" s="12">
        <v>3792</v>
      </c>
      <c r="E77" s="59" t="s">
        <v>1099</v>
      </c>
      <c r="F77" s="16">
        <v>0</v>
      </c>
      <c r="G77" s="54">
        <v>30</v>
      </c>
      <c r="H77" s="16">
        <v>0</v>
      </c>
      <c r="I77" s="54">
        <v>143.4</v>
      </c>
      <c r="J77" s="149">
        <v>0</v>
      </c>
    </row>
    <row r="78" spans="1:10" ht="20.25" customHeight="1">
      <c r="A78" s="12">
        <v>2060</v>
      </c>
      <c r="B78" s="72">
        <v>101</v>
      </c>
      <c r="C78" s="12">
        <v>5909</v>
      </c>
      <c r="D78" s="12">
        <v>1037</v>
      </c>
      <c r="E78" s="74" t="s">
        <v>663</v>
      </c>
      <c r="F78" s="16">
        <v>10</v>
      </c>
      <c r="G78" s="54">
        <v>0</v>
      </c>
      <c r="H78" s="16">
        <v>10</v>
      </c>
      <c r="I78" s="54">
        <v>10</v>
      </c>
      <c r="J78" s="149">
        <v>10</v>
      </c>
    </row>
    <row r="79" spans="1:10" ht="12" customHeight="1">
      <c r="A79" s="12">
        <v>2586</v>
      </c>
      <c r="B79" s="72">
        <v>101</v>
      </c>
      <c r="C79" s="12">
        <v>5909</v>
      </c>
      <c r="D79" s="12">
        <v>3769</v>
      </c>
      <c r="E79" s="59" t="s">
        <v>91</v>
      </c>
      <c r="F79" s="16">
        <v>0</v>
      </c>
      <c r="G79" s="54">
        <v>42</v>
      </c>
      <c r="H79" s="16">
        <v>0</v>
      </c>
      <c r="I79" s="54">
        <v>0</v>
      </c>
      <c r="J79" s="149">
        <v>0</v>
      </c>
    </row>
    <row r="80" spans="1:10" ht="12" customHeight="1">
      <c r="A80" s="33"/>
      <c r="B80" s="34" t="s">
        <v>996</v>
      </c>
      <c r="C80" s="35"/>
      <c r="D80" s="35"/>
      <c r="E80" s="38" t="s">
        <v>386</v>
      </c>
      <c r="F80" s="144">
        <f>SUBTOTAL(9,F48:F79)</f>
        <v>2125</v>
      </c>
      <c r="G80" s="324">
        <f>SUBTOTAL(9,G48:G79)</f>
        <v>4618.1</v>
      </c>
      <c r="H80" s="144">
        <f>SUBTOTAL(9,H48:H79)</f>
        <v>2470</v>
      </c>
      <c r="I80" s="324">
        <f>SUBTOTAL(9,I48:I79)</f>
        <v>4489.6</v>
      </c>
      <c r="J80" s="139">
        <f>SUBTOTAL(9,J48:J79)</f>
        <v>2465</v>
      </c>
    </row>
    <row r="81" spans="1:10" ht="12" customHeight="1">
      <c r="A81" s="12">
        <v>2063</v>
      </c>
      <c r="B81" s="12">
        <v>102</v>
      </c>
      <c r="C81" s="12">
        <v>5141</v>
      </c>
      <c r="D81" s="12">
        <v>2212</v>
      </c>
      <c r="E81" s="59" t="s">
        <v>1461</v>
      </c>
      <c r="F81" s="16">
        <v>547</v>
      </c>
      <c r="G81" s="54">
        <v>0.6</v>
      </c>
      <c r="H81" s="16">
        <v>456</v>
      </c>
      <c r="I81" s="54">
        <v>456</v>
      </c>
      <c r="J81" s="149">
        <v>401</v>
      </c>
    </row>
    <row r="82" spans="1:10" ht="12" customHeight="1">
      <c r="A82" s="23">
        <v>2770</v>
      </c>
      <c r="B82" s="12">
        <v>102</v>
      </c>
      <c r="C82" s="12">
        <v>5141</v>
      </c>
      <c r="D82" s="12">
        <v>2221</v>
      </c>
      <c r="E82" s="59" t="s">
        <v>1422</v>
      </c>
      <c r="F82" s="16">
        <v>0</v>
      </c>
      <c r="G82" s="54">
        <v>0</v>
      </c>
      <c r="H82" s="16">
        <v>0</v>
      </c>
      <c r="I82" s="54">
        <v>0</v>
      </c>
      <c r="J82" s="149">
        <v>894</v>
      </c>
    </row>
    <row r="83" spans="1:10" ht="12" customHeight="1">
      <c r="A83" s="12">
        <v>2064</v>
      </c>
      <c r="B83" s="12">
        <v>102</v>
      </c>
      <c r="C83" s="12">
        <v>5141</v>
      </c>
      <c r="D83" s="12">
        <v>2271</v>
      </c>
      <c r="E83" s="59" t="s">
        <v>1462</v>
      </c>
      <c r="F83" s="16">
        <v>340</v>
      </c>
      <c r="G83" s="54">
        <v>345.5</v>
      </c>
      <c r="H83" s="16">
        <v>300</v>
      </c>
      <c r="I83" s="54">
        <v>300</v>
      </c>
      <c r="J83" s="149">
        <v>266</v>
      </c>
    </row>
    <row r="84" spans="1:10" ht="12" customHeight="1">
      <c r="A84" s="12">
        <v>2065</v>
      </c>
      <c r="B84" s="12">
        <v>102</v>
      </c>
      <c r="C84" s="12">
        <v>5141</v>
      </c>
      <c r="D84" s="12">
        <v>2321</v>
      </c>
      <c r="E84" s="59" t="s">
        <v>1463</v>
      </c>
      <c r="F84" s="16">
        <v>45</v>
      </c>
      <c r="G84" s="54">
        <v>0</v>
      </c>
      <c r="H84" s="16">
        <v>0</v>
      </c>
      <c r="I84" s="54">
        <v>0</v>
      </c>
      <c r="J84" s="149">
        <v>0</v>
      </c>
    </row>
    <row r="85" spans="1:10" ht="12.75">
      <c r="A85" s="12">
        <v>2061</v>
      </c>
      <c r="B85" s="12">
        <v>102</v>
      </c>
      <c r="C85" s="12" t="s">
        <v>997</v>
      </c>
      <c r="D85" s="12">
        <v>3412</v>
      </c>
      <c r="E85" s="59" t="s">
        <v>273</v>
      </c>
      <c r="F85" s="16">
        <v>6503</v>
      </c>
      <c r="G85" s="54">
        <v>6577.2</v>
      </c>
      <c r="H85" s="16">
        <v>6062</v>
      </c>
      <c r="I85" s="54">
        <v>6062</v>
      </c>
      <c r="J85" s="149">
        <v>5582</v>
      </c>
    </row>
    <row r="86" spans="1:10" ht="12" customHeight="1">
      <c r="A86" s="12">
        <v>2062</v>
      </c>
      <c r="B86" s="12">
        <v>102</v>
      </c>
      <c r="C86" s="12">
        <v>5141</v>
      </c>
      <c r="D86" s="12">
        <v>3612</v>
      </c>
      <c r="E86" s="59" t="s">
        <v>1460</v>
      </c>
      <c r="F86" s="16">
        <v>18119</v>
      </c>
      <c r="G86" s="54">
        <v>18340.4</v>
      </c>
      <c r="H86" s="16">
        <v>10817</v>
      </c>
      <c r="I86" s="54">
        <v>10817</v>
      </c>
      <c r="J86" s="149">
        <v>0</v>
      </c>
    </row>
    <row r="87" spans="1:10" ht="12" customHeight="1">
      <c r="A87" s="10">
        <v>2687</v>
      </c>
      <c r="B87" s="10">
        <v>102</v>
      </c>
      <c r="C87" s="10">
        <v>5141</v>
      </c>
      <c r="D87" s="10">
        <v>3612</v>
      </c>
      <c r="E87" s="59" t="s">
        <v>1543</v>
      </c>
      <c r="F87" s="16">
        <v>0</v>
      </c>
      <c r="G87" s="54">
        <v>71.3</v>
      </c>
      <c r="H87" s="16">
        <v>2045</v>
      </c>
      <c r="I87" s="54">
        <v>2045</v>
      </c>
      <c r="J87" s="149">
        <v>4053</v>
      </c>
    </row>
    <row r="88" spans="1:10" ht="12" customHeight="1">
      <c r="A88" s="12">
        <v>2066</v>
      </c>
      <c r="B88" s="72">
        <v>102</v>
      </c>
      <c r="C88" s="12">
        <v>5142</v>
      </c>
      <c r="D88" s="12">
        <v>6310</v>
      </c>
      <c r="E88" s="59" t="s">
        <v>841</v>
      </c>
      <c r="F88" s="16">
        <v>7</v>
      </c>
      <c r="G88" s="54">
        <v>1.1</v>
      </c>
      <c r="H88" s="16">
        <v>1</v>
      </c>
      <c r="I88" s="54">
        <v>1</v>
      </c>
      <c r="J88" s="149">
        <v>1</v>
      </c>
    </row>
    <row r="89" spans="1:10" ht="12" customHeight="1">
      <c r="A89" s="12">
        <v>2583</v>
      </c>
      <c r="B89" s="72">
        <v>102</v>
      </c>
      <c r="C89" s="12">
        <v>5149</v>
      </c>
      <c r="D89" s="12">
        <v>6310</v>
      </c>
      <c r="E89" s="59" t="s">
        <v>1383</v>
      </c>
      <c r="F89" s="16">
        <v>0</v>
      </c>
      <c r="G89" s="54">
        <v>3279</v>
      </c>
      <c r="H89" s="16">
        <v>50</v>
      </c>
      <c r="I89" s="54">
        <v>1550</v>
      </c>
      <c r="J89" s="149">
        <v>50</v>
      </c>
    </row>
    <row r="90" spans="1:10" ht="12" customHeight="1">
      <c r="A90" s="12">
        <v>2067</v>
      </c>
      <c r="B90" s="12" t="s">
        <v>859</v>
      </c>
      <c r="C90" s="12" t="s">
        <v>998</v>
      </c>
      <c r="D90" s="12" t="s">
        <v>886</v>
      </c>
      <c r="E90" s="59" t="s">
        <v>999</v>
      </c>
      <c r="F90" s="16">
        <v>800</v>
      </c>
      <c r="G90" s="54">
        <v>757.6</v>
      </c>
      <c r="H90" s="16">
        <v>600</v>
      </c>
      <c r="I90" s="54">
        <v>600</v>
      </c>
      <c r="J90" s="149">
        <v>600</v>
      </c>
    </row>
    <row r="91" spans="1:10" ht="12" customHeight="1">
      <c r="A91" s="12">
        <v>2068</v>
      </c>
      <c r="B91" s="75">
        <v>102</v>
      </c>
      <c r="C91" s="12">
        <v>5166</v>
      </c>
      <c r="D91" s="12">
        <v>6409</v>
      </c>
      <c r="E91" s="59" t="s">
        <v>965</v>
      </c>
      <c r="F91" s="16">
        <v>244</v>
      </c>
      <c r="G91" s="54">
        <v>253.1</v>
      </c>
      <c r="H91" s="16">
        <v>438</v>
      </c>
      <c r="I91" s="54">
        <v>408</v>
      </c>
      <c r="J91" s="149">
        <v>400</v>
      </c>
    </row>
    <row r="92" spans="1:10" ht="12" customHeight="1">
      <c r="A92" s="12">
        <v>2069</v>
      </c>
      <c r="B92" s="72">
        <v>102</v>
      </c>
      <c r="C92" s="12">
        <v>5166</v>
      </c>
      <c r="D92" s="12">
        <v>6409</v>
      </c>
      <c r="E92" s="59" t="s">
        <v>436</v>
      </c>
      <c r="F92" s="16">
        <v>350</v>
      </c>
      <c r="G92" s="54">
        <v>223.2</v>
      </c>
      <c r="H92" s="16">
        <v>40</v>
      </c>
      <c r="I92" s="54">
        <v>540</v>
      </c>
      <c r="J92" s="149">
        <v>40</v>
      </c>
    </row>
    <row r="93" spans="1:10" ht="12" customHeight="1">
      <c r="A93" s="12">
        <v>2759</v>
      </c>
      <c r="B93" s="72">
        <v>102</v>
      </c>
      <c r="C93" s="12">
        <v>5192</v>
      </c>
      <c r="D93" s="12">
        <v>6171</v>
      </c>
      <c r="E93" s="59" t="s">
        <v>71</v>
      </c>
      <c r="F93" s="16">
        <v>0</v>
      </c>
      <c r="G93" s="54">
        <v>0</v>
      </c>
      <c r="H93" s="16">
        <v>0</v>
      </c>
      <c r="I93" s="54">
        <v>40</v>
      </c>
      <c r="J93" s="149">
        <v>20</v>
      </c>
    </row>
    <row r="94" spans="1:10" ht="12" customHeight="1">
      <c r="A94" s="12">
        <v>2591</v>
      </c>
      <c r="B94" s="72">
        <v>102</v>
      </c>
      <c r="C94" s="12">
        <v>5229</v>
      </c>
      <c r="D94" s="12">
        <v>3612</v>
      </c>
      <c r="E94" s="59" t="s">
        <v>80</v>
      </c>
      <c r="F94" s="16">
        <v>0</v>
      </c>
      <c r="G94" s="54">
        <v>26434.7</v>
      </c>
      <c r="H94" s="16">
        <v>0</v>
      </c>
      <c r="I94" s="54">
        <v>0</v>
      </c>
      <c r="J94" s="149">
        <v>0</v>
      </c>
    </row>
    <row r="95" spans="1:10" ht="12" customHeight="1">
      <c r="A95" s="12">
        <v>2593</v>
      </c>
      <c r="B95" s="72">
        <v>102</v>
      </c>
      <c r="C95" s="12">
        <v>5341</v>
      </c>
      <c r="D95" s="12">
        <v>3612</v>
      </c>
      <c r="E95" s="59" t="s">
        <v>1052</v>
      </c>
      <c r="F95" s="16">
        <v>0</v>
      </c>
      <c r="G95" s="54">
        <v>1152.1</v>
      </c>
      <c r="H95" s="16">
        <v>0</v>
      </c>
      <c r="I95" s="54">
        <v>0</v>
      </c>
      <c r="J95" s="149">
        <v>0</v>
      </c>
    </row>
    <row r="96" spans="1:10" ht="12" customHeight="1">
      <c r="A96" s="12">
        <v>2070</v>
      </c>
      <c r="B96" s="72">
        <v>102</v>
      </c>
      <c r="C96" s="12">
        <v>5362</v>
      </c>
      <c r="D96" s="12">
        <v>6409</v>
      </c>
      <c r="E96" s="59" t="s">
        <v>1004</v>
      </c>
      <c r="F96" s="16">
        <v>80</v>
      </c>
      <c r="G96" s="54">
        <v>40.8</v>
      </c>
      <c r="H96" s="16">
        <v>40</v>
      </c>
      <c r="I96" s="54">
        <v>70</v>
      </c>
      <c r="J96" s="149">
        <v>70</v>
      </c>
    </row>
    <row r="97" spans="1:10" ht="12" customHeight="1">
      <c r="A97" s="12">
        <v>2584</v>
      </c>
      <c r="B97" s="72">
        <v>102</v>
      </c>
      <c r="C97" s="12">
        <v>5362</v>
      </c>
      <c r="D97" s="12">
        <v>6409</v>
      </c>
      <c r="E97" s="59" t="s">
        <v>1384</v>
      </c>
      <c r="F97" s="16">
        <v>0</v>
      </c>
      <c r="G97" s="54">
        <v>46965.6</v>
      </c>
      <c r="H97" s="16">
        <v>0</v>
      </c>
      <c r="I97" s="54">
        <v>0</v>
      </c>
      <c r="J97" s="149">
        <v>0</v>
      </c>
    </row>
    <row r="98" spans="1:10" ht="12" customHeight="1">
      <c r="A98" s="12">
        <v>2607</v>
      </c>
      <c r="B98" s="72">
        <v>102</v>
      </c>
      <c r="C98" s="12">
        <v>5363</v>
      </c>
      <c r="D98" s="12">
        <v>6409</v>
      </c>
      <c r="E98" s="59" t="s">
        <v>1385</v>
      </c>
      <c r="F98" s="16">
        <v>0</v>
      </c>
      <c r="G98" s="54">
        <v>0.4</v>
      </c>
      <c r="H98" s="16">
        <v>0</v>
      </c>
      <c r="I98" s="54">
        <v>0</v>
      </c>
      <c r="J98" s="149">
        <v>0</v>
      </c>
    </row>
    <row r="99" spans="1:10" ht="12" customHeight="1">
      <c r="A99" s="12">
        <v>2742</v>
      </c>
      <c r="B99" s="72">
        <v>102</v>
      </c>
      <c r="C99" s="12">
        <v>5364</v>
      </c>
      <c r="D99" s="12">
        <v>6402</v>
      </c>
      <c r="E99" s="59" t="s">
        <v>86</v>
      </c>
      <c r="F99" s="16">
        <v>0</v>
      </c>
      <c r="G99" s="54">
        <v>0</v>
      </c>
      <c r="H99" s="16">
        <v>0</v>
      </c>
      <c r="I99" s="54">
        <v>199.3</v>
      </c>
      <c r="J99" s="149">
        <v>0</v>
      </c>
    </row>
    <row r="100" spans="1:10" ht="12" customHeight="1">
      <c r="A100" s="12">
        <v>2581</v>
      </c>
      <c r="B100" s="72">
        <v>102</v>
      </c>
      <c r="C100" s="12">
        <v>5366</v>
      </c>
      <c r="D100" s="12">
        <v>6402</v>
      </c>
      <c r="E100" s="59" t="s">
        <v>1601</v>
      </c>
      <c r="F100" s="16">
        <v>0</v>
      </c>
      <c r="G100" s="54">
        <v>3410.1</v>
      </c>
      <c r="H100" s="16">
        <v>0</v>
      </c>
      <c r="I100" s="54">
        <v>21721.7</v>
      </c>
      <c r="J100" s="149">
        <v>0</v>
      </c>
    </row>
    <row r="101" spans="1:10" ht="12" customHeight="1">
      <c r="A101" s="12">
        <v>2592</v>
      </c>
      <c r="B101" s="72">
        <v>102</v>
      </c>
      <c r="C101" s="12">
        <v>5499</v>
      </c>
      <c r="D101" s="12">
        <v>3612</v>
      </c>
      <c r="E101" s="59" t="s">
        <v>89</v>
      </c>
      <c r="F101" s="16">
        <v>0</v>
      </c>
      <c r="G101" s="54">
        <v>27927.5</v>
      </c>
      <c r="H101" s="16">
        <v>0</v>
      </c>
      <c r="I101" s="54">
        <v>0</v>
      </c>
      <c r="J101" s="149">
        <v>0</v>
      </c>
    </row>
    <row r="102" spans="1:10" ht="12" customHeight="1">
      <c r="A102" s="12">
        <v>2578</v>
      </c>
      <c r="B102" s="72">
        <v>102</v>
      </c>
      <c r="C102" s="12">
        <v>5901</v>
      </c>
      <c r="D102" s="12">
        <v>6409</v>
      </c>
      <c r="E102" s="59" t="s">
        <v>1049</v>
      </c>
      <c r="F102" s="16">
        <v>0</v>
      </c>
      <c r="G102" s="54">
        <v>0</v>
      </c>
      <c r="H102" s="16">
        <v>0</v>
      </c>
      <c r="I102" s="54">
        <v>802.5</v>
      </c>
      <c r="J102" s="149">
        <v>621</v>
      </c>
    </row>
    <row r="103" spans="1:10" ht="12" customHeight="1">
      <c r="A103" s="12">
        <v>2071</v>
      </c>
      <c r="B103" s="12">
        <v>102</v>
      </c>
      <c r="C103" s="12">
        <v>5909</v>
      </c>
      <c r="D103" s="12">
        <v>3612</v>
      </c>
      <c r="E103" s="59" t="s">
        <v>92</v>
      </c>
      <c r="F103" s="140">
        <v>2500</v>
      </c>
      <c r="G103" s="54">
        <v>2137.6</v>
      </c>
      <c r="H103" s="16">
        <v>2500</v>
      </c>
      <c r="I103" s="325">
        <v>2500</v>
      </c>
      <c r="J103" s="149">
        <v>1000</v>
      </c>
    </row>
    <row r="104" spans="1:10" ht="12" customHeight="1">
      <c r="A104" s="39"/>
      <c r="B104" s="34" t="s">
        <v>399</v>
      </c>
      <c r="C104" s="35"/>
      <c r="D104" s="36"/>
      <c r="E104" s="38" t="s">
        <v>387</v>
      </c>
      <c r="F104" s="144">
        <f>SUBTOTAL(9,F81:F103)</f>
        <v>29535</v>
      </c>
      <c r="G104" s="324">
        <f>SUBTOTAL(9,G81:G103)</f>
        <v>137917.80000000002</v>
      </c>
      <c r="H104" s="144">
        <f>SUBTOTAL(9,H81:H103)</f>
        <v>23349</v>
      </c>
      <c r="I104" s="324">
        <f>SUBTOTAL(9,I81:I103)</f>
        <v>48112.5</v>
      </c>
      <c r="J104" s="116">
        <f>SUBTOTAL(9,J81:J103)</f>
        <v>13998</v>
      </c>
    </row>
    <row r="105" spans="1:10" ht="12" customHeight="1">
      <c r="A105" s="12">
        <v>2072</v>
      </c>
      <c r="B105" s="12">
        <v>103</v>
      </c>
      <c r="C105" s="12">
        <v>5166</v>
      </c>
      <c r="D105" s="12">
        <v>2223</v>
      </c>
      <c r="E105" s="76" t="s">
        <v>1466</v>
      </c>
      <c r="F105" s="16">
        <v>20</v>
      </c>
      <c r="G105" s="328">
        <v>0</v>
      </c>
      <c r="H105" s="16">
        <v>20</v>
      </c>
      <c r="I105" s="54">
        <v>20</v>
      </c>
      <c r="J105" s="149">
        <v>20</v>
      </c>
    </row>
    <row r="106" spans="1:10" ht="12" customHeight="1">
      <c r="A106" s="12">
        <v>2073</v>
      </c>
      <c r="B106" s="12">
        <v>103</v>
      </c>
      <c r="C106" s="12">
        <v>5166</v>
      </c>
      <c r="D106" s="12">
        <v>2223</v>
      </c>
      <c r="E106" s="76" t="s">
        <v>1467</v>
      </c>
      <c r="F106" s="16">
        <v>20</v>
      </c>
      <c r="G106" s="328">
        <v>0</v>
      </c>
      <c r="H106" s="16">
        <v>20</v>
      </c>
      <c r="I106" s="54">
        <v>20</v>
      </c>
      <c r="J106" s="149">
        <v>20</v>
      </c>
    </row>
    <row r="107" spans="1:10" ht="12" customHeight="1">
      <c r="A107" s="12">
        <v>2074</v>
      </c>
      <c r="B107" s="12">
        <v>103</v>
      </c>
      <c r="C107" s="12">
        <v>5169</v>
      </c>
      <c r="D107" s="12">
        <v>2223</v>
      </c>
      <c r="E107" s="59" t="s">
        <v>1468</v>
      </c>
      <c r="F107" s="16">
        <v>60</v>
      </c>
      <c r="G107" s="54">
        <v>43.5</v>
      </c>
      <c r="H107" s="16">
        <v>70</v>
      </c>
      <c r="I107" s="54">
        <v>120</v>
      </c>
      <c r="J107" s="149">
        <v>100</v>
      </c>
    </row>
    <row r="108" spans="1:10" ht="12" customHeight="1">
      <c r="A108" s="23">
        <v>2688</v>
      </c>
      <c r="B108" s="12">
        <v>103</v>
      </c>
      <c r="C108" s="12">
        <v>5194</v>
      </c>
      <c r="D108" s="12">
        <v>2223</v>
      </c>
      <c r="E108" s="59" t="s">
        <v>428</v>
      </c>
      <c r="F108" s="16">
        <v>0</v>
      </c>
      <c r="G108" s="54">
        <v>0</v>
      </c>
      <c r="H108" s="16">
        <v>10</v>
      </c>
      <c r="I108" s="54">
        <v>10</v>
      </c>
      <c r="J108" s="149">
        <v>30</v>
      </c>
    </row>
    <row r="109" spans="1:10" ht="12" customHeight="1">
      <c r="A109" s="12">
        <v>2075</v>
      </c>
      <c r="B109" s="12">
        <v>103</v>
      </c>
      <c r="C109" s="12">
        <v>5213</v>
      </c>
      <c r="D109" s="12">
        <v>2223</v>
      </c>
      <c r="E109" s="76" t="s">
        <v>1469</v>
      </c>
      <c r="F109" s="16">
        <v>70</v>
      </c>
      <c r="G109" s="328">
        <v>25.3</v>
      </c>
      <c r="H109" s="16">
        <v>50</v>
      </c>
      <c r="I109" s="54">
        <v>0</v>
      </c>
      <c r="J109" s="149">
        <v>0</v>
      </c>
    </row>
    <row r="110" spans="1:10" ht="12" customHeight="1">
      <c r="A110" s="39"/>
      <c r="B110" s="34" t="s">
        <v>1470</v>
      </c>
      <c r="C110" s="35"/>
      <c r="D110" s="36"/>
      <c r="E110" s="38" t="s">
        <v>1471</v>
      </c>
      <c r="F110" s="144">
        <f>SUBTOTAL(9,F105:F109)</f>
        <v>170</v>
      </c>
      <c r="G110" s="324">
        <f>SUBTOTAL(9,G105:G109)</f>
        <v>68.8</v>
      </c>
      <c r="H110" s="144">
        <f>SUBTOTAL(9,H105:H109)</f>
        <v>170</v>
      </c>
      <c r="I110" s="324">
        <f>SUBTOTAL(9,I105:I109)</f>
        <v>170</v>
      </c>
      <c r="J110" s="139">
        <f>SUBTOTAL(9,J105:J109)</f>
        <v>170</v>
      </c>
    </row>
    <row r="111" spans="1:10" ht="12" customHeight="1">
      <c r="A111" s="19">
        <v>2076</v>
      </c>
      <c r="B111" s="19">
        <v>104</v>
      </c>
      <c r="C111" s="19">
        <v>5137</v>
      </c>
      <c r="D111" s="19">
        <v>3319</v>
      </c>
      <c r="E111" s="76" t="s">
        <v>446</v>
      </c>
      <c r="F111" s="141">
        <v>5</v>
      </c>
      <c r="G111" s="328">
        <v>54.3</v>
      </c>
      <c r="H111" s="16">
        <v>10</v>
      </c>
      <c r="I111" s="326">
        <v>10</v>
      </c>
      <c r="J111" s="138">
        <v>10</v>
      </c>
    </row>
    <row r="112" spans="1:10" ht="12" customHeight="1">
      <c r="A112" s="19">
        <v>2077</v>
      </c>
      <c r="B112" s="19" t="s">
        <v>1006</v>
      </c>
      <c r="C112" s="19" t="s">
        <v>938</v>
      </c>
      <c r="D112" s="19">
        <v>3319</v>
      </c>
      <c r="E112" s="59" t="s">
        <v>691</v>
      </c>
      <c r="F112" s="141">
        <v>70</v>
      </c>
      <c r="G112" s="328">
        <v>23.2</v>
      </c>
      <c r="H112" s="16">
        <v>65</v>
      </c>
      <c r="I112" s="326">
        <v>33</v>
      </c>
      <c r="J112" s="138">
        <v>40</v>
      </c>
    </row>
    <row r="113" spans="1:10" ht="12" customHeight="1">
      <c r="A113" s="19">
        <v>2078</v>
      </c>
      <c r="B113" s="19">
        <v>104</v>
      </c>
      <c r="C113" s="19">
        <v>5164</v>
      </c>
      <c r="D113" s="19">
        <v>3319</v>
      </c>
      <c r="E113" s="76" t="s">
        <v>949</v>
      </c>
      <c r="F113" s="141">
        <v>60</v>
      </c>
      <c r="G113" s="328">
        <v>110.2</v>
      </c>
      <c r="H113" s="16">
        <v>120</v>
      </c>
      <c r="I113" s="326">
        <v>193</v>
      </c>
      <c r="J113" s="138">
        <v>200</v>
      </c>
    </row>
    <row r="114" spans="1:10" ht="12" customHeight="1">
      <c r="A114" s="19">
        <v>2664</v>
      </c>
      <c r="B114" s="19">
        <v>104</v>
      </c>
      <c r="C114" s="19">
        <v>5166</v>
      </c>
      <c r="D114" s="19">
        <v>3311</v>
      </c>
      <c r="E114" s="76" t="s">
        <v>68</v>
      </c>
      <c r="F114" s="141">
        <v>0</v>
      </c>
      <c r="G114" s="328">
        <v>456.5</v>
      </c>
      <c r="H114" s="16">
        <v>0</v>
      </c>
      <c r="I114" s="326">
        <v>0</v>
      </c>
      <c r="J114" s="138">
        <v>0</v>
      </c>
    </row>
    <row r="115" spans="1:10" ht="12" customHeight="1">
      <c r="A115" s="19">
        <v>2079</v>
      </c>
      <c r="B115" s="19">
        <v>104</v>
      </c>
      <c r="C115" s="19">
        <v>5166</v>
      </c>
      <c r="D115" s="19">
        <v>3319</v>
      </c>
      <c r="E115" s="76" t="s">
        <v>1472</v>
      </c>
      <c r="F115" s="141">
        <v>80</v>
      </c>
      <c r="G115" s="328">
        <v>77.4</v>
      </c>
      <c r="H115" s="16">
        <v>150</v>
      </c>
      <c r="I115" s="326">
        <v>150</v>
      </c>
      <c r="J115" s="138">
        <v>50</v>
      </c>
    </row>
    <row r="116" spans="1:10" ht="12" customHeight="1">
      <c r="A116" s="19">
        <v>2080</v>
      </c>
      <c r="B116" s="19">
        <v>104</v>
      </c>
      <c r="C116" s="19">
        <v>5166</v>
      </c>
      <c r="D116" s="19">
        <v>6171</v>
      </c>
      <c r="E116" s="76" t="s">
        <v>965</v>
      </c>
      <c r="F116" s="141">
        <v>10</v>
      </c>
      <c r="G116" s="328">
        <v>0</v>
      </c>
      <c r="H116" s="16">
        <v>0</v>
      </c>
      <c r="I116" s="326">
        <v>0</v>
      </c>
      <c r="J116" s="138">
        <v>10</v>
      </c>
    </row>
    <row r="117" spans="1:10" ht="12" customHeight="1">
      <c r="A117" s="19">
        <v>2081</v>
      </c>
      <c r="B117" s="19">
        <v>104</v>
      </c>
      <c r="C117" s="19" t="s">
        <v>953</v>
      </c>
      <c r="D117" s="19">
        <v>3319</v>
      </c>
      <c r="E117" s="76" t="s">
        <v>530</v>
      </c>
      <c r="F117" s="141">
        <v>200</v>
      </c>
      <c r="G117" s="328">
        <v>183.1</v>
      </c>
      <c r="H117" s="16">
        <v>200</v>
      </c>
      <c r="I117" s="326">
        <v>128.8</v>
      </c>
      <c r="J117" s="152">
        <v>150</v>
      </c>
    </row>
    <row r="118" spans="1:10" ht="12" customHeight="1">
      <c r="A118" s="19">
        <v>2082</v>
      </c>
      <c r="B118" s="19">
        <v>104</v>
      </c>
      <c r="C118" s="19" t="s">
        <v>953</v>
      </c>
      <c r="D118" s="19" t="s">
        <v>891</v>
      </c>
      <c r="E118" s="76" t="s">
        <v>531</v>
      </c>
      <c r="F118" s="141">
        <v>25</v>
      </c>
      <c r="G118" s="328">
        <v>20.3</v>
      </c>
      <c r="H118" s="16">
        <v>35</v>
      </c>
      <c r="I118" s="326">
        <v>27.8</v>
      </c>
      <c r="J118" s="152">
        <v>30</v>
      </c>
    </row>
    <row r="119" spans="1:10" ht="12" customHeight="1">
      <c r="A119" s="19">
        <v>2083</v>
      </c>
      <c r="B119" s="19">
        <v>104</v>
      </c>
      <c r="C119" s="19" t="s">
        <v>953</v>
      </c>
      <c r="D119" s="19" t="s">
        <v>891</v>
      </c>
      <c r="E119" s="76" t="s">
        <v>605</v>
      </c>
      <c r="F119" s="141">
        <v>45</v>
      </c>
      <c r="G119" s="328">
        <v>21.6</v>
      </c>
      <c r="H119" s="16">
        <v>50</v>
      </c>
      <c r="I119" s="326">
        <v>50</v>
      </c>
      <c r="J119" s="152">
        <v>50</v>
      </c>
    </row>
    <row r="120" spans="1:10" ht="12" customHeight="1">
      <c r="A120" s="19">
        <v>2084</v>
      </c>
      <c r="B120" s="19">
        <v>104</v>
      </c>
      <c r="C120" s="19" t="s">
        <v>953</v>
      </c>
      <c r="D120" s="19" t="s">
        <v>891</v>
      </c>
      <c r="E120" s="76" t="s">
        <v>532</v>
      </c>
      <c r="F120" s="141">
        <v>40</v>
      </c>
      <c r="G120" s="328">
        <v>0</v>
      </c>
      <c r="H120" s="16">
        <v>40</v>
      </c>
      <c r="I120" s="326">
        <v>40</v>
      </c>
      <c r="J120" s="152">
        <v>40</v>
      </c>
    </row>
    <row r="121" spans="1:10" ht="12" customHeight="1">
      <c r="A121" s="19">
        <v>2085</v>
      </c>
      <c r="B121" s="19">
        <v>104</v>
      </c>
      <c r="C121" s="19" t="s">
        <v>953</v>
      </c>
      <c r="D121" s="19" t="s">
        <v>891</v>
      </c>
      <c r="E121" s="76" t="s">
        <v>606</v>
      </c>
      <c r="F121" s="141">
        <v>50</v>
      </c>
      <c r="G121" s="328">
        <v>92.6</v>
      </c>
      <c r="H121" s="16">
        <v>50</v>
      </c>
      <c r="I121" s="326">
        <v>84.6</v>
      </c>
      <c r="J121" s="152">
        <v>90</v>
      </c>
    </row>
    <row r="122" spans="1:10" ht="12" customHeight="1">
      <c r="A122" s="19">
        <v>2086</v>
      </c>
      <c r="B122" s="19">
        <v>104</v>
      </c>
      <c r="C122" s="19" t="s">
        <v>953</v>
      </c>
      <c r="D122" s="19" t="s">
        <v>891</v>
      </c>
      <c r="E122" s="76" t="s">
        <v>533</v>
      </c>
      <c r="F122" s="141">
        <v>78</v>
      </c>
      <c r="G122" s="328">
        <v>78</v>
      </c>
      <c r="H122" s="16">
        <v>78</v>
      </c>
      <c r="I122" s="326">
        <v>78</v>
      </c>
      <c r="J122" s="152">
        <v>78</v>
      </c>
    </row>
    <row r="123" spans="1:10" ht="12" customHeight="1">
      <c r="A123" s="19">
        <v>2087</v>
      </c>
      <c r="B123" s="19">
        <v>104</v>
      </c>
      <c r="C123" s="19" t="s">
        <v>953</v>
      </c>
      <c r="D123" s="19" t="s">
        <v>891</v>
      </c>
      <c r="E123" s="76" t="s">
        <v>607</v>
      </c>
      <c r="F123" s="141">
        <v>65</v>
      </c>
      <c r="G123" s="328">
        <v>26.3</v>
      </c>
      <c r="H123" s="16">
        <v>65</v>
      </c>
      <c r="I123" s="326">
        <v>65</v>
      </c>
      <c r="J123" s="152">
        <v>65</v>
      </c>
    </row>
    <row r="124" spans="1:10" ht="12" customHeight="1">
      <c r="A124" s="19">
        <v>2088</v>
      </c>
      <c r="B124" s="19">
        <v>104</v>
      </c>
      <c r="C124" s="19" t="s">
        <v>953</v>
      </c>
      <c r="D124" s="19" t="s">
        <v>891</v>
      </c>
      <c r="E124" s="76" t="s">
        <v>534</v>
      </c>
      <c r="F124" s="141">
        <v>95</v>
      </c>
      <c r="G124" s="328">
        <v>116.4</v>
      </c>
      <c r="H124" s="16">
        <v>120</v>
      </c>
      <c r="I124" s="326">
        <v>120</v>
      </c>
      <c r="J124" s="152">
        <v>120</v>
      </c>
    </row>
    <row r="125" spans="1:10" ht="12" customHeight="1">
      <c r="A125" s="19">
        <v>2089</v>
      </c>
      <c r="B125" s="19">
        <v>104</v>
      </c>
      <c r="C125" s="19" t="s">
        <v>953</v>
      </c>
      <c r="D125" s="19" t="s">
        <v>891</v>
      </c>
      <c r="E125" s="76" t="s">
        <v>535</v>
      </c>
      <c r="F125" s="141">
        <v>34</v>
      </c>
      <c r="G125" s="328">
        <v>6</v>
      </c>
      <c r="H125" s="16">
        <v>74</v>
      </c>
      <c r="I125" s="326">
        <v>64</v>
      </c>
      <c r="J125" s="152">
        <v>40</v>
      </c>
    </row>
    <row r="126" spans="1:10" ht="12" customHeight="1">
      <c r="A126" s="19">
        <v>2090</v>
      </c>
      <c r="B126" s="19">
        <v>104</v>
      </c>
      <c r="C126" s="19" t="s">
        <v>953</v>
      </c>
      <c r="D126" s="19" t="s">
        <v>891</v>
      </c>
      <c r="E126" s="76" t="s">
        <v>612</v>
      </c>
      <c r="F126" s="141">
        <v>35</v>
      </c>
      <c r="G126" s="328">
        <v>89.9</v>
      </c>
      <c r="H126" s="16">
        <v>35</v>
      </c>
      <c r="I126" s="326">
        <v>108.9</v>
      </c>
      <c r="J126" s="152">
        <v>90</v>
      </c>
    </row>
    <row r="127" spans="1:10" ht="12" customHeight="1">
      <c r="A127" s="19">
        <v>2091</v>
      </c>
      <c r="B127" s="19">
        <v>104</v>
      </c>
      <c r="C127" s="19" t="s">
        <v>953</v>
      </c>
      <c r="D127" s="19">
        <v>3319</v>
      </c>
      <c r="E127" s="76" t="s">
        <v>536</v>
      </c>
      <c r="F127" s="142">
        <v>15</v>
      </c>
      <c r="G127" s="328">
        <v>13.8</v>
      </c>
      <c r="H127" s="16">
        <v>15</v>
      </c>
      <c r="I127" s="327">
        <v>15</v>
      </c>
      <c r="J127" s="152">
        <v>15</v>
      </c>
    </row>
    <row r="128" spans="1:10" ht="12" customHeight="1">
      <c r="A128" s="19">
        <v>2092</v>
      </c>
      <c r="B128" s="19">
        <v>104</v>
      </c>
      <c r="C128" s="19">
        <v>5169</v>
      </c>
      <c r="D128" s="19">
        <v>3319</v>
      </c>
      <c r="E128" s="76" t="s">
        <v>608</v>
      </c>
      <c r="F128" s="142">
        <v>100</v>
      </c>
      <c r="G128" s="328">
        <v>177.1</v>
      </c>
      <c r="H128" s="16">
        <v>110</v>
      </c>
      <c r="I128" s="327">
        <v>160</v>
      </c>
      <c r="J128" s="152">
        <v>180</v>
      </c>
    </row>
    <row r="129" spans="1:10" ht="12" customHeight="1">
      <c r="A129" s="19">
        <v>2093</v>
      </c>
      <c r="B129" s="19">
        <v>104</v>
      </c>
      <c r="C129" s="19" t="s">
        <v>953</v>
      </c>
      <c r="D129" s="19" t="s">
        <v>891</v>
      </c>
      <c r="E129" s="76" t="s">
        <v>609</v>
      </c>
      <c r="F129" s="142">
        <v>120</v>
      </c>
      <c r="G129" s="328">
        <v>120</v>
      </c>
      <c r="H129" s="16">
        <v>140</v>
      </c>
      <c r="I129" s="327">
        <v>140</v>
      </c>
      <c r="J129" s="152">
        <v>140</v>
      </c>
    </row>
    <row r="130" spans="1:10" ht="12" customHeight="1">
      <c r="A130" s="19">
        <v>2094</v>
      </c>
      <c r="B130" s="19">
        <v>104</v>
      </c>
      <c r="C130" s="19" t="s">
        <v>953</v>
      </c>
      <c r="D130" s="19" t="s">
        <v>891</v>
      </c>
      <c r="E130" s="76" t="s">
        <v>610</v>
      </c>
      <c r="F130" s="142">
        <v>30</v>
      </c>
      <c r="G130" s="328">
        <v>5</v>
      </c>
      <c r="H130" s="16">
        <v>65</v>
      </c>
      <c r="I130" s="327">
        <v>145</v>
      </c>
      <c r="J130" s="152">
        <v>50</v>
      </c>
    </row>
    <row r="131" spans="1:10" ht="12" customHeight="1">
      <c r="A131" s="19">
        <v>2095</v>
      </c>
      <c r="B131" s="19">
        <v>104</v>
      </c>
      <c r="C131" s="19">
        <v>5169</v>
      </c>
      <c r="D131" s="19">
        <v>3319</v>
      </c>
      <c r="E131" s="76" t="s">
        <v>537</v>
      </c>
      <c r="F131" s="142">
        <v>125</v>
      </c>
      <c r="G131" s="328">
        <v>125</v>
      </c>
      <c r="H131" s="16">
        <v>100</v>
      </c>
      <c r="I131" s="327">
        <v>100</v>
      </c>
      <c r="J131" s="152">
        <v>100</v>
      </c>
    </row>
    <row r="132" spans="1:10" ht="12" customHeight="1">
      <c r="A132" s="19">
        <v>2096</v>
      </c>
      <c r="B132" s="19">
        <v>104</v>
      </c>
      <c r="C132" s="19">
        <v>5169</v>
      </c>
      <c r="D132" s="19">
        <v>3319</v>
      </c>
      <c r="E132" s="76" t="s">
        <v>538</v>
      </c>
      <c r="F132" s="141">
        <v>60</v>
      </c>
      <c r="G132" s="328">
        <v>60</v>
      </c>
      <c r="H132" s="16">
        <v>60</v>
      </c>
      <c r="I132" s="326">
        <v>60</v>
      </c>
      <c r="J132" s="152">
        <v>60</v>
      </c>
    </row>
    <row r="133" spans="1:10" ht="12" customHeight="1">
      <c r="A133" s="19">
        <v>2097</v>
      </c>
      <c r="B133" s="19">
        <v>104</v>
      </c>
      <c r="C133" s="19">
        <v>5169</v>
      </c>
      <c r="D133" s="19">
        <v>3319</v>
      </c>
      <c r="E133" s="76" t="s">
        <v>604</v>
      </c>
      <c r="F133" s="142">
        <v>110</v>
      </c>
      <c r="G133" s="328">
        <v>181.9</v>
      </c>
      <c r="H133" s="16">
        <v>150</v>
      </c>
      <c r="I133" s="327">
        <v>163.2</v>
      </c>
      <c r="J133" s="152">
        <v>180</v>
      </c>
    </row>
    <row r="134" spans="1:10" ht="12" customHeight="1">
      <c r="A134" s="19">
        <v>2098</v>
      </c>
      <c r="B134" s="19">
        <v>104</v>
      </c>
      <c r="C134" s="19">
        <v>5169</v>
      </c>
      <c r="D134" s="19">
        <v>3319</v>
      </c>
      <c r="E134" s="81" t="s">
        <v>611</v>
      </c>
      <c r="F134" s="142">
        <v>40</v>
      </c>
      <c r="G134" s="328">
        <v>28.5</v>
      </c>
      <c r="H134" s="16">
        <v>40</v>
      </c>
      <c r="I134" s="327">
        <v>40</v>
      </c>
      <c r="J134" s="152">
        <v>40</v>
      </c>
    </row>
    <row r="135" spans="1:10" ht="12" customHeight="1">
      <c r="A135" s="19">
        <v>2099</v>
      </c>
      <c r="B135" s="19">
        <v>104</v>
      </c>
      <c r="C135" s="19">
        <v>5169</v>
      </c>
      <c r="D135" s="19">
        <v>3319</v>
      </c>
      <c r="E135" s="76" t="s">
        <v>1473</v>
      </c>
      <c r="F135" s="142">
        <v>20</v>
      </c>
      <c r="G135" s="328">
        <v>76.2</v>
      </c>
      <c r="H135" s="16">
        <v>450</v>
      </c>
      <c r="I135" s="327">
        <v>440</v>
      </c>
      <c r="J135" s="152">
        <v>500</v>
      </c>
    </row>
    <row r="136" spans="1:10" ht="12" customHeight="1">
      <c r="A136" s="19">
        <v>2663</v>
      </c>
      <c r="B136" s="19">
        <v>104</v>
      </c>
      <c r="C136" s="19">
        <v>5169</v>
      </c>
      <c r="D136" s="19">
        <v>3319</v>
      </c>
      <c r="E136" s="76" t="s">
        <v>975</v>
      </c>
      <c r="F136" s="142">
        <v>0</v>
      </c>
      <c r="G136" s="328">
        <v>42.7</v>
      </c>
      <c r="H136" s="16">
        <v>0</v>
      </c>
      <c r="I136" s="327">
        <v>0</v>
      </c>
      <c r="J136" s="152">
        <v>0</v>
      </c>
    </row>
    <row r="137" spans="1:10" ht="12" customHeight="1">
      <c r="A137" s="20">
        <v>2689</v>
      </c>
      <c r="B137" s="19">
        <v>104</v>
      </c>
      <c r="C137" s="19">
        <v>5169</v>
      </c>
      <c r="D137" s="19">
        <v>3319</v>
      </c>
      <c r="E137" s="76" t="s">
        <v>976</v>
      </c>
      <c r="F137" s="142">
        <v>0</v>
      </c>
      <c r="G137" s="328">
        <v>0</v>
      </c>
      <c r="H137" s="16">
        <v>5</v>
      </c>
      <c r="I137" s="327">
        <v>5</v>
      </c>
      <c r="J137" s="152">
        <v>10</v>
      </c>
    </row>
    <row r="138" spans="1:10" ht="12" customHeight="1">
      <c r="A138" s="20">
        <v>2690</v>
      </c>
      <c r="B138" s="19">
        <v>104</v>
      </c>
      <c r="C138" s="19">
        <v>5169</v>
      </c>
      <c r="D138" s="19">
        <v>3319</v>
      </c>
      <c r="E138" s="76" t="s">
        <v>977</v>
      </c>
      <c r="F138" s="142">
        <v>0</v>
      </c>
      <c r="G138" s="328">
        <v>0</v>
      </c>
      <c r="H138" s="16">
        <v>40</v>
      </c>
      <c r="I138" s="327">
        <v>40</v>
      </c>
      <c r="J138" s="152">
        <v>0</v>
      </c>
    </row>
    <row r="139" spans="1:10" ht="12" customHeight="1">
      <c r="A139" s="20">
        <v>2691</v>
      </c>
      <c r="B139" s="19">
        <v>104</v>
      </c>
      <c r="C139" s="19">
        <v>5169</v>
      </c>
      <c r="D139" s="19">
        <v>3319</v>
      </c>
      <c r="E139" s="76" t="s">
        <v>978</v>
      </c>
      <c r="F139" s="142">
        <v>0</v>
      </c>
      <c r="G139" s="328">
        <v>417.1</v>
      </c>
      <c r="H139" s="16">
        <v>30</v>
      </c>
      <c r="I139" s="327">
        <v>30</v>
      </c>
      <c r="J139" s="152">
        <v>0</v>
      </c>
    </row>
    <row r="140" spans="1:10" ht="12" customHeight="1">
      <c r="A140" s="20">
        <v>2692</v>
      </c>
      <c r="B140" s="19">
        <v>104</v>
      </c>
      <c r="C140" s="19">
        <v>5169</v>
      </c>
      <c r="D140" s="19">
        <v>3319</v>
      </c>
      <c r="E140" s="76" t="s">
        <v>979</v>
      </c>
      <c r="F140" s="142">
        <v>0</v>
      </c>
      <c r="G140" s="328">
        <v>0</v>
      </c>
      <c r="H140" s="16">
        <v>50</v>
      </c>
      <c r="I140" s="327">
        <v>50</v>
      </c>
      <c r="J140" s="152">
        <v>50</v>
      </c>
    </row>
    <row r="141" spans="1:10" ht="12" customHeight="1">
      <c r="A141" s="19">
        <v>2733</v>
      </c>
      <c r="B141" s="19">
        <v>104</v>
      </c>
      <c r="C141" s="19">
        <v>5169</v>
      </c>
      <c r="D141" s="19">
        <v>3319</v>
      </c>
      <c r="E141" s="76" t="s">
        <v>980</v>
      </c>
      <c r="F141" s="142">
        <v>0</v>
      </c>
      <c r="G141" s="328">
        <v>0</v>
      </c>
      <c r="H141" s="16">
        <v>200</v>
      </c>
      <c r="I141" s="327">
        <v>400</v>
      </c>
      <c r="J141" s="152">
        <v>0</v>
      </c>
    </row>
    <row r="142" spans="1:10" ht="12" customHeight="1">
      <c r="A142" s="19">
        <v>2734</v>
      </c>
      <c r="B142" s="19">
        <v>104</v>
      </c>
      <c r="C142" s="19">
        <v>5169</v>
      </c>
      <c r="D142" s="19">
        <v>3319</v>
      </c>
      <c r="E142" s="76" t="s">
        <v>429</v>
      </c>
      <c r="F142" s="142">
        <v>0</v>
      </c>
      <c r="G142" s="328">
        <v>0</v>
      </c>
      <c r="H142" s="16">
        <v>100</v>
      </c>
      <c r="I142" s="327">
        <v>4.5</v>
      </c>
      <c r="J142" s="152">
        <v>0</v>
      </c>
    </row>
    <row r="143" spans="1:10" ht="12" customHeight="1">
      <c r="A143" s="20">
        <v>2777</v>
      </c>
      <c r="B143" s="19">
        <v>104</v>
      </c>
      <c r="C143" s="19">
        <v>5169</v>
      </c>
      <c r="D143" s="19">
        <v>3319</v>
      </c>
      <c r="E143" s="76" t="s">
        <v>161</v>
      </c>
      <c r="F143" s="142">
        <v>0</v>
      </c>
      <c r="G143" s="328">
        <v>0</v>
      </c>
      <c r="H143" s="16">
        <v>0</v>
      </c>
      <c r="I143" s="327">
        <v>0</v>
      </c>
      <c r="J143" s="152">
        <v>200</v>
      </c>
    </row>
    <row r="144" spans="1:10" ht="12" customHeight="1">
      <c r="A144" s="19">
        <v>2646</v>
      </c>
      <c r="B144" s="19">
        <v>104</v>
      </c>
      <c r="C144" s="19">
        <v>5169</v>
      </c>
      <c r="D144" s="19">
        <v>3341</v>
      </c>
      <c r="E144" s="76" t="s">
        <v>974</v>
      </c>
      <c r="F144" s="142">
        <v>0</v>
      </c>
      <c r="G144" s="328">
        <v>297.8</v>
      </c>
      <c r="H144" s="16">
        <v>0</v>
      </c>
      <c r="I144" s="327">
        <v>0</v>
      </c>
      <c r="J144" s="152">
        <v>0</v>
      </c>
    </row>
    <row r="145" spans="1:10" ht="12" customHeight="1">
      <c r="A145" s="19">
        <v>2100</v>
      </c>
      <c r="B145" s="19">
        <v>104</v>
      </c>
      <c r="C145" s="19">
        <v>5171</v>
      </c>
      <c r="D145" s="19">
        <v>3326</v>
      </c>
      <c r="E145" s="77" t="s">
        <v>1474</v>
      </c>
      <c r="F145" s="142">
        <v>90</v>
      </c>
      <c r="G145" s="328">
        <v>11.8</v>
      </c>
      <c r="H145" s="16">
        <v>90</v>
      </c>
      <c r="I145" s="327">
        <v>90</v>
      </c>
      <c r="J145" s="152">
        <v>90</v>
      </c>
    </row>
    <row r="146" spans="1:10" ht="12" customHeight="1">
      <c r="A146" s="19">
        <v>2101</v>
      </c>
      <c r="B146" s="19" t="s">
        <v>1006</v>
      </c>
      <c r="C146" s="19" t="s">
        <v>960</v>
      </c>
      <c r="D146" s="19">
        <v>3319</v>
      </c>
      <c r="E146" s="76" t="s">
        <v>961</v>
      </c>
      <c r="F146" s="142">
        <v>15</v>
      </c>
      <c r="G146" s="328">
        <v>25.5</v>
      </c>
      <c r="H146" s="16">
        <v>15</v>
      </c>
      <c r="I146" s="327">
        <v>56</v>
      </c>
      <c r="J146" s="152">
        <v>20</v>
      </c>
    </row>
    <row r="147" spans="1:10" ht="12" customHeight="1">
      <c r="A147" s="20">
        <v>2772</v>
      </c>
      <c r="B147" s="19">
        <v>104</v>
      </c>
      <c r="C147" s="19">
        <v>5192</v>
      </c>
      <c r="D147" s="19">
        <v>3319</v>
      </c>
      <c r="E147" s="76" t="s">
        <v>1124</v>
      </c>
      <c r="F147" s="142">
        <v>0</v>
      </c>
      <c r="G147" s="328">
        <v>0</v>
      </c>
      <c r="H147" s="16">
        <v>0</v>
      </c>
      <c r="I147" s="327">
        <v>0</v>
      </c>
      <c r="J147" s="152">
        <v>10</v>
      </c>
    </row>
    <row r="148" spans="1:10" ht="12" customHeight="1">
      <c r="A148" s="19">
        <v>2102</v>
      </c>
      <c r="B148" s="19">
        <v>104</v>
      </c>
      <c r="C148" s="19">
        <v>5194</v>
      </c>
      <c r="D148" s="19">
        <v>3319</v>
      </c>
      <c r="E148" s="59" t="s">
        <v>1022</v>
      </c>
      <c r="F148" s="141">
        <v>5</v>
      </c>
      <c r="G148" s="328">
        <v>66.4</v>
      </c>
      <c r="H148" s="16">
        <v>33</v>
      </c>
      <c r="I148" s="326">
        <v>79</v>
      </c>
      <c r="J148" s="138">
        <v>105</v>
      </c>
    </row>
    <row r="149" spans="1:10" ht="12" customHeight="1">
      <c r="A149" s="19">
        <v>2594</v>
      </c>
      <c r="B149" s="19">
        <v>104</v>
      </c>
      <c r="C149" s="19">
        <v>5194</v>
      </c>
      <c r="D149" s="19">
        <v>3319</v>
      </c>
      <c r="E149" s="59" t="s">
        <v>1092</v>
      </c>
      <c r="F149" s="141">
        <v>0</v>
      </c>
      <c r="G149" s="328">
        <v>65</v>
      </c>
      <c r="H149" s="16">
        <v>0</v>
      </c>
      <c r="I149" s="326">
        <v>48</v>
      </c>
      <c r="J149" s="138">
        <v>0</v>
      </c>
    </row>
    <row r="150" spans="1:10" ht="12" customHeight="1">
      <c r="A150" s="19">
        <v>2103</v>
      </c>
      <c r="B150" s="19">
        <v>104</v>
      </c>
      <c r="C150" s="19">
        <v>5212</v>
      </c>
      <c r="D150" s="19">
        <v>3392</v>
      </c>
      <c r="E150" s="59" t="s">
        <v>1475</v>
      </c>
      <c r="F150" s="142">
        <v>400</v>
      </c>
      <c r="G150" s="328">
        <v>435</v>
      </c>
      <c r="H150" s="16">
        <v>450</v>
      </c>
      <c r="I150" s="327">
        <v>405</v>
      </c>
      <c r="J150" s="153">
        <v>450</v>
      </c>
    </row>
    <row r="151" spans="1:10" ht="12" customHeight="1">
      <c r="A151" s="19">
        <v>2104</v>
      </c>
      <c r="B151" s="19" t="s">
        <v>1006</v>
      </c>
      <c r="C151" s="19">
        <v>5213</v>
      </c>
      <c r="D151" s="19">
        <v>3349</v>
      </c>
      <c r="E151" s="76" t="s">
        <v>1476</v>
      </c>
      <c r="F151" s="142">
        <v>240</v>
      </c>
      <c r="G151" s="328">
        <v>240</v>
      </c>
      <c r="H151" s="16">
        <v>240</v>
      </c>
      <c r="I151" s="327">
        <v>240</v>
      </c>
      <c r="J151" s="153">
        <v>240</v>
      </c>
    </row>
    <row r="152" spans="1:10" ht="12" customHeight="1">
      <c r="A152" s="19">
        <v>2105</v>
      </c>
      <c r="B152" s="19">
        <v>104</v>
      </c>
      <c r="C152" s="19">
        <v>5213</v>
      </c>
      <c r="D152" s="19">
        <v>3392</v>
      </c>
      <c r="E152" s="77" t="s">
        <v>1477</v>
      </c>
      <c r="F152" s="142">
        <v>400</v>
      </c>
      <c r="G152" s="328">
        <v>400</v>
      </c>
      <c r="H152" s="16">
        <v>400</v>
      </c>
      <c r="I152" s="327">
        <v>400</v>
      </c>
      <c r="J152" s="153">
        <v>400</v>
      </c>
    </row>
    <row r="153" spans="1:10" ht="12" customHeight="1">
      <c r="A153" s="19">
        <v>2106</v>
      </c>
      <c r="B153" s="19">
        <v>104</v>
      </c>
      <c r="C153" s="19">
        <v>5213</v>
      </c>
      <c r="D153" s="19">
        <v>3392</v>
      </c>
      <c r="E153" s="77" t="s">
        <v>1465</v>
      </c>
      <c r="F153" s="142">
        <v>180</v>
      </c>
      <c r="G153" s="328">
        <v>95</v>
      </c>
      <c r="H153" s="16">
        <v>100</v>
      </c>
      <c r="I153" s="327">
        <v>179</v>
      </c>
      <c r="J153" s="153">
        <v>100</v>
      </c>
    </row>
    <row r="154" spans="1:10" ht="12" customHeight="1">
      <c r="A154" s="19">
        <v>2107</v>
      </c>
      <c r="B154" s="19">
        <v>104</v>
      </c>
      <c r="C154" s="19">
        <v>5213</v>
      </c>
      <c r="D154" s="19">
        <v>3392</v>
      </c>
      <c r="E154" s="77" t="s">
        <v>1478</v>
      </c>
      <c r="F154" s="142">
        <v>50</v>
      </c>
      <c r="G154" s="328">
        <v>50</v>
      </c>
      <c r="H154" s="16">
        <v>0</v>
      </c>
      <c r="I154" s="327">
        <v>0</v>
      </c>
      <c r="J154" s="153">
        <v>0</v>
      </c>
    </row>
    <row r="155" spans="1:10" ht="13.5" customHeight="1">
      <c r="A155" s="19">
        <v>2108</v>
      </c>
      <c r="B155" s="19">
        <v>104</v>
      </c>
      <c r="C155" s="19">
        <v>5213</v>
      </c>
      <c r="D155" s="19">
        <v>3392</v>
      </c>
      <c r="E155" s="77" t="s">
        <v>1479</v>
      </c>
      <c r="F155" s="142">
        <v>750</v>
      </c>
      <c r="G155" s="328">
        <v>750</v>
      </c>
      <c r="H155" s="16">
        <v>0</v>
      </c>
      <c r="I155" s="327">
        <v>0</v>
      </c>
      <c r="J155" s="153">
        <v>0</v>
      </c>
    </row>
    <row r="156" spans="1:10" ht="12" customHeight="1">
      <c r="A156" s="19">
        <v>2109</v>
      </c>
      <c r="B156" s="19">
        <v>104</v>
      </c>
      <c r="C156" s="19">
        <v>5221</v>
      </c>
      <c r="D156" s="19">
        <v>3392</v>
      </c>
      <c r="E156" s="76" t="s">
        <v>1602</v>
      </c>
      <c r="F156" s="16">
        <v>400</v>
      </c>
      <c r="G156" s="328">
        <v>400</v>
      </c>
      <c r="H156" s="16">
        <v>400</v>
      </c>
      <c r="I156" s="54">
        <v>400</v>
      </c>
      <c r="J156" s="153">
        <v>400</v>
      </c>
    </row>
    <row r="157" spans="1:10" ht="12" customHeight="1">
      <c r="A157" s="19">
        <v>2110</v>
      </c>
      <c r="B157" s="19">
        <v>104</v>
      </c>
      <c r="C157" s="19">
        <v>5221</v>
      </c>
      <c r="D157" s="19">
        <v>3392</v>
      </c>
      <c r="E157" s="59" t="s">
        <v>1605</v>
      </c>
      <c r="F157" s="16">
        <v>100</v>
      </c>
      <c r="G157" s="328">
        <v>60</v>
      </c>
      <c r="H157" s="16">
        <v>100</v>
      </c>
      <c r="I157" s="54">
        <v>48</v>
      </c>
      <c r="J157" s="153">
        <v>70</v>
      </c>
    </row>
    <row r="158" spans="1:10" ht="12" customHeight="1">
      <c r="A158" s="19">
        <v>2111</v>
      </c>
      <c r="B158" s="19">
        <v>104</v>
      </c>
      <c r="C158" s="19">
        <v>5222</v>
      </c>
      <c r="D158" s="19">
        <v>3319</v>
      </c>
      <c r="E158" s="76" t="s">
        <v>1480</v>
      </c>
      <c r="F158" s="142">
        <v>100</v>
      </c>
      <c r="G158" s="328">
        <v>100</v>
      </c>
      <c r="H158" s="16">
        <v>100</v>
      </c>
      <c r="I158" s="327">
        <v>120</v>
      </c>
      <c r="J158" s="152">
        <v>0</v>
      </c>
    </row>
    <row r="159" spans="1:10" ht="12" customHeight="1">
      <c r="A159" s="19">
        <v>2112</v>
      </c>
      <c r="B159" s="19">
        <v>104</v>
      </c>
      <c r="C159" s="19">
        <v>5222</v>
      </c>
      <c r="D159" s="19">
        <v>3319</v>
      </c>
      <c r="E159" s="76" t="s">
        <v>1481</v>
      </c>
      <c r="F159" s="142">
        <v>40</v>
      </c>
      <c r="G159" s="328">
        <v>40</v>
      </c>
      <c r="H159" s="16">
        <v>40</v>
      </c>
      <c r="I159" s="327">
        <v>40</v>
      </c>
      <c r="J159" s="152">
        <v>40</v>
      </c>
    </row>
    <row r="160" spans="1:10" ht="12" customHeight="1">
      <c r="A160" s="19">
        <v>2113</v>
      </c>
      <c r="B160" s="19">
        <v>104</v>
      </c>
      <c r="C160" s="19">
        <v>5222</v>
      </c>
      <c r="D160" s="19">
        <v>3392</v>
      </c>
      <c r="E160" s="77" t="s">
        <v>1482</v>
      </c>
      <c r="F160" s="142">
        <v>20</v>
      </c>
      <c r="G160" s="328">
        <v>20</v>
      </c>
      <c r="H160" s="16">
        <v>20</v>
      </c>
      <c r="I160" s="327">
        <v>20</v>
      </c>
      <c r="J160" s="153">
        <v>20</v>
      </c>
    </row>
    <row r="161" spans="1:10" ht="12" customHeight="1">
      <c r="A161" s="19">
        <v>2114</v>
      </c>
      <c r="B161" s="19">
        <v>104</v>
      </c>
      <c r="C161" s="19">
        <v>5222</v>
      </c>
      <c r="D161" s="19">
        <v>3392</v>
      </c>
      <c r="E161" s="78" t="s">
        <v>1388</v>
      </c>
      <c r="F161" s="142">
        <v>500</v>
      </c>
      <c r="G161" s="328">
        <v>554</v>
      </c>
      <c r="H161" s="16">
        <v>600</v>
      </c>
      <c r="I161" s="327">
        <v>566</v>
      </c>
      <c r="J161" s="153">
        <v>600</v>
      </c>
    </row>
    <row r="162" spans="1:10" ht="12" customHeight="1">
      <c r="A162" s="19">
        <v>2115</v>
      </c>
      <c r="B162" s="19">
        <v>104</v>
      </c>
      <c r="C162" s="19">
        <v>5222</v>
      </c>
      <c r="D162" s="19">
        <v>3392</v>
      </c>
      <c r="E162" s="76" t="s">
        <v>1483</v>
      </c>
      <c r="F162" s="142">
        <v>25</v>
      </c>
      <c r="G162" s="328">
        <v>25</v>
      </c>
      <c r="H162" s="16">
        <v>25</v>
      </c>
      <c r="I162" s="327">
        <v>25</v>
      </c>
      <c r="J162" s="153">
        <v>0</v>
      </c>
    </row>
    <row r="163" spans="1:10" ht="12" customHeight="1">
      <c r="A163" s="19">
        <v>2116</v>
      </c>
      <c r="B163" s="19">
        <v>104</v>
      </c>
      <c r="C163" s="19">
        <v>5222</v>
      </c>
      <c r="D163" s="19">
        <v>3392</v>
      </c>
      <c r="E163" s="76" t="s">
        <v>698</v>
      </c>
      <c r="F163" s="142">
        <v>90</v>
      </c>
      <c r="G163" s="328">
        <v>90</v>
      </c>
      <c r="H163" s="16">
        <v>100</v>
      </c>
      <c r="I163" s="327">
        <v>100</v>
      </c>
      <c r="J163" s="153">
        <v>50</v>
      </c>
    </row>
    <row r="164" spans="1:10" ht="12" customHeight="1">
      <c r="A164" s="19">
        <v>2117</v>
      </c>
      <c r="B164" s="19">
        <v>104</v>
      </c>
      <c r="C164" s="19">
        <v>5222</v>
      </c>
      <c r="D164" s="19">
        <v>3392</v>
      </c>
      <c r="E164" s="76" t="s">
        <v>1495</v>
      </c>
      <c r="F164" s="142">
        <v>20</v>
      </c>
      <c r="G164" s="328">
        <v>20</v>
      </c>
      <c r="H164" s="16">
        <v>0</v>
      </c>
      <c r="I164" s="327">
        <v>0</v>
      </c>
      <c r="J164" s="153">
        <v>20</v>
      </c>
    </row>
    <row r="165" spans="1:10" ht="12" customHeight="1">
      <c r="A165" s="19">
        <v>2118</v>
      </c>
      <c r="B165" s="19">
        <v>104</v>
      </c>
      <c r="C165" s="19">
        <v>5223</v>
      </c>
      <c r="D165" s="19">
        <v>3392</v>
      </c>
      <c r="E165" s="59" t="s">
        <v>1625</v>
      </c>
      <c r="F165" s="16">
        <v>50</v>
      </c>
      <c r="G165" s="328">
        <v>55</v>
      </c>
      <c r="H165" s="16">
        <v>50</v>
      </c>
      <c r="I165" s="54">
        <v>80</v>
      </c>
      <c r="J165" s="153">
        <v>80</v>
      </c>
    </row>
    <row r="166" spans="1:10" ht="12" customHeight="1">
      <c r="A166" s="19">
        <v>2119</v>
      </c>
      <c r="B166" s="19">
        <v>104</v>
      </c>
      <c r="C166" s="19" t="s">
        <v>1003</v>
      </c>
      <c r="D166" s="19" t="s">
        <v>1023</v>
      </c>
      <c r="E166" s="59" t="s">
        <v>678</v>
      </c>
      <c r="F166" s="141">
        <v>150</v>
      </c>
      <c r="G166" s="328">
        <v>80</v>
      </c>
      <c r="H166" s="16">
        <v>100</v>
      </c>
      <c r="I166" s="326">
        <v>80</v>
      </c>
      <c r="J166" s="153">
        <v>100</v>
      </c>
    </row>
    <row r="167" spans="1:10" ht="12" customHeight="1">
      <c r="A167" s="19">
        <v>2120</v>
      </c>
      <c r="B167" s="19">
        <v>104</v>
      </c>
      <c r="C167" s="19">
        <v>5331</v>
      </c>
      <c r="D167" s="19" t="s">
        <v>1023</v>
      </c>
      <c r="E167" s="76" t="s">
        <v>1496</v>
      </c>
      <c r="F167" s="142">
        <v>10</v>
      </c>
      <c r="G167" s="328">
        <v>0</v>
      </c>
      <c r="H167" s="16">
        <v>10</v>
      </c>
      <c r="I167" s="327">
        <v>10</v>
      </c>
      <c r="J167" s="153">
        <v>10</v>
      </c>
    </row>
    <row r="168" spans="1:10" ht="12" customHeight="1">
      <c r="A168" s="19">
        <v>2121</v>
      </c>
      <c r="B168" s="19">
        <v>104</v>
      </c>
      <c r="C168" s="19">
        <v>5331</v>
      </c>
      <c r="D168" s="19">
        <v>3392</v>
      </c>
      <c r="E168" s="59" t="s">
        <v>278</v>
      </c>
      <c r="F168" s="16">
        <v>70</v>
      </c>
      <c r="G168" s="328">
        <v>60</v>
      </c>
      <c r="H168" s="16">
        <v>75</v>
      </c>
      <c r="I168" s="54">
        <v>75</v>
      </c>
      <c r="J168" s="153">
        <v>80</v>
      </c>
    </row>
    <row r="169" spans="1:10" ht="12" customHeight="1">
      <c r="A169" s="19">
        <v>2122</v>
      </c>
      <c r="B169" s="19">
        <v>104</v>
      </c>
      <c r="C169" s="19">
        <v>5332</v>
      </c>
      <c r="D169" s="19">
        <v>3392</v>
      </c>
      <c r="E169" s="76" t="s">
        <v>705</v>
      </c>
      <c r="F169" s="16">
        <v>40</v>
      </c>
      <c r="G169" s="328">
        <v>0</v>
      </c>
      <c r="H169" s="16">
        <v>30</v>
      </c>
      <c r="I169" s="54">
        <v>0</v>
      </c>
      <c r="J169" s="153">
        <v>20</v>
      </c>
    </row>
    <row r="170" spans="1:10" ht="12" customHeight="1">
      <c r="A170" s="19">
        <v>2123</v>
      </c>
      <c r="B170" s="19">
        <v>104</v>
      </c>
      <c r="C170" s="19">
        <v>5339</v>
      </c>
      <c r="D170" s="19">
        <v>3392</v>
      </c>
      <c r="E170" s="59" t="s">
        <v>704</v>
      </c>
      <c r="F170" s="16">
        <v>40</v>
      </c>
      <c r="G170" s="328">
        <v>42</v>
      </c>
      <c r="H170" s="16">
        <v>90</v>
      </c>
      <c r="I170" s="54">
        <v>145</v>
      </c>
      <c r="J170" s="153">
        <v>178</v>
      </c>
    </row>
    <row r="171" spans="1:10" ht="12" customHeight="1">
      <c r="A171" s="19">
        <v>2124</v>
      </c>
      <c r="B171" s="19">
        <v>104</v>
      </c>
      <c r="C171" s="19">
        <v>5492</v>
      </c>
      <c r="D171" s="19">
        <v>3392</v>
      </c>
      <c r="E171" s="76" t="s">
        <v>331</v>
      </c>
      <c r="F171" s="16">
        <v>45</v>
      </c>
      <c r="G171" s="328">
        <v>45</v>
      </c>
      <c r="H171" s="16">
        <v>50</v>
      </c>
      <c r="I171" s="54">
        <v>50</v>
      </c>
      <c r="J171" s="153">
        <v>50</v>
      </c>
    </row>
    <row r="172" spans="1:10" ht="12" customHeight="1">
      <c r="A172" s="19">
        <v>2125</v>
      </c>
      <c r="B172" s="19">
        <v>104</v>
      </c>
      <c r="C172" s="19">
        <v>5493</v>
      </c>
      <c r="D172" s="19">
        <v>3392</v>
      </c>
      <c r="E172" s="76" t="s">
        <v>87</v>
      </c>
      <c r="F172" s="16">
        <v>90</v>
      </c>
      <c r="G172" s="328">
        <v>189</v>
      </c>
      <c r="H172" s="16">
        <v>135</v>
      </c>
      <c r="I172" s="54">
        <v>152</v>
      </c>
      <c r="J172" s="153">
        <v>152</v>
      </c>
    </row>
    <row r="173" spans="1:10" ht="12" customHeight="1">
      <c r="A173" s="19">
        <v>2126</v>
      </c>
      <c r="B173" s="19">
        <v>104</v>
      </c>
      <c r="C173" s="19">
        <v>5494</v>
      </c>
      <c r="D173" s="19">
        <v>3392</v>
      </c>
      <c r="E173" s="76" t="s">
        <v>1603</v>
      </c>
      <c r="F173" s="142">
        <v>100</v>
      </c>
      <c r="G173" s="328">
        <v>100</v>
      </c>
      <c r="H173" s="16">
        <v>100</v>
      </c>
      <c r="I173" s="327">
        <v>100</v>
      </c>
      <c r="J173" s="153">
        <v>100</v>
      </c>
    </row>
    <row r="174" spans="1:10" ht="12" customHeight="1">
      <c r="A174" s="33"/>
      <c r="B174" s="34" t="s">
        <v>1025</v>
      </c>
      <c r="C174" s="35"/>
      <c r="D174" s="36"/>
      <c r="E174" s="38" t="s">
        <v>1007</v>
      </c>
      <c r="F174" s="144">
        <f>SUBTOTAL(9,F111:F173)</f>
        <v>5532</v>
      </c>
      <c r="G174" s="324">
        <f>SUBTOTAL(9,G111:G173)</f>
        <v>6919.6</v>
      </c>
      <c r="H174" s="144">
        <f>SUBTOTAL(9,H111:H173)</f>
        <v>6000</v>
      </c>
      <c r="I174" s="324">
        <f>SUBTOTAL(9,I111:I173)</f>
        <v>6453.8</v>
      </c>
      <c r="J174" s="116">
        <f>SUBTOTAL(9,J111:J173)</f>
        <v>5973</v>
      </c>
    </row>
    <row r="175" spans="1:10" ht="12" customHeight="1">
      <c r="A175" s="23">
        <v>2693</v>
      </c>
      <c r="B175" s="12">
        <v>105</v>
      </c>
      <c r="C175" s="23">
        <v>5021</v>
      </c>
      <c r="D175" s="23">
        <v>3119</v>
      </c>
      <c r="E175" s="59" t="s">
        <v>430</v>
      </c>
      <c r="F175" s="97">
        <v>0</v>
      </c>
      <c r="G175" s="54">
        <v>0</v>
      </c>
      <c r="H175" s="16">
        <v>30</v>
      </c>
      <c r="I175" s="54">
        <v>20</v>
      </c>
      <c r="J175" s="149">
        <v>0</v>
      </c>
    </row>
    <row r="176" spans="1:10" ht="12" customHeight="1">
      <c r="A176" s="23">
        <v>2694</v>
      </c>
      <c r="B176" s="12">
        <v>105</v>
      </c>
      <c r="C176" s="23">
        <v>5139</v>
      </c>
      <c r="D176" s="23">
        <v>3119</v>
      </c>
      <c r="E176" s="59" t="s">
        <v>431</v>
      </c>
      <c r="F176" s="97">
        <v>0</v>
      </c>
      <c r="G176" s="54">
        <v>0</v>
      </c>
      <c r="H176" s="16">
        <v>20</v>
      </c>
      <c r="I176" s="54">
        <v>30</v>
      </c>
      <c r="J176" s="149">
        <v>0</v>
      </c>
    </row>
    <row r="177" spans="1:10" ht="12" customHeight="1">
      <c r="A177" s="23">
        <v>2695</v>
      </c>
      <c r="B177" s="12">
        <v>105</v>
      </c>
      <c r="C177" s="23">
        <v>5161</v>
      </c>
      <c r="D177" s="23">
        <v>3119</v>
      </c>
      <c r="E177" s="59" t="s">
        <v>432</v>
      </c>
      <c r="F177" s="97">
        <v>0</v>
      </c>
      <c r="G177" s="54">
        <v>0</v>
      </c>
      <c r="H177" s="16">
        <v>1</v>
      </c>
      <c r="I177" s="54">
        <v>1</v>
      </c>
      <c r="J177" s="149">
        <v>0</v>
      </c>
    </row>
    <row r="178" spans="1:10" ht="12" customHeight="1">
      <c r="A178" s="12">
        <v>2127</v>
      </c>
      <c r="B178" s="12" t="s">
        <v>893</v>
      </c>
      <c r="C178" s="12" t="s">
        <v>948</v>
      </c>
      <c r="D178" s="12" t="s">
        <v>896</v>
      </c>
      <c r="E178" s="59" t="s">
        <v>949</v>
      </c>
      <c r="F178" s="16">
        <v>800</v>
      </c>
      <c r="G178" s="328">
        <v>802.9</v>
      </c>
      <c r="H178" s="16">
        <v>880</v>
      </c>
      <c r="I178" s="54">
        <v>880</v>
      </c>
      <c r="J178" s="68">
        <v>70</v>
      </c>
    </row>
    <row r="179" spans="1:10" ht="12" customHeight="1">
      <c r="A179" s="23">
        <v>2696</v>
      </c>
      <c r="B179" s="12">
        <v>105</v>
      </c>
      <c r="C179" s="23">
        <v>5164</v>
      </c>
      <c r="D179" s="23">
        <v>3119</v>
      </c>
      <c r="E179" s="59" t="s">
        <v>433</v>
      </c>
      <c r="F179" s="97">
        <v>0</v>
      </c>
      <c r="G179" s="54">
        <v>0</v>
      </c>
      <c r="H179" s="16">
        <v>48</v>
      </c>
      <c r="I179" s="54">
        <v>33</v>
      </c>
      <c r="J179" s="149">
        <v>0</v>
      </c>
    </row>
    <row r="180" spans="1:10" ht="12" customHeight="1">
      <c r="A180" s="12">
        <v>2128</v>
      </c>
      <c r="B180" s="12" t="s">
        <v>893</v>
      </c>
      <c r="C180" s="12">
        <v>5166</v>
      </c>
      <c r="D180" s="12">
        <v>3119</v>
      </c>
      <c r="E180" s="59" t="s">
        <v>1497</v>
      </c>
      <c r="F180" s="16">
        <v>200</v>
      </c>
      <c r="G180" s="328">
        <v>0</v>
      </c>
      <c r="H180" s="16">
        <v>0</v>
      </c>
      <c r="I180" s="54">
        <v>0</v>
      </c>
      <c r="J180" s="149">
        <v>0</v>
      </c>
    </row>
    <row r="181" spans="1:10" ht="12" customHeight="1">
      <c r="A181" s="12">
        <v>2129</v>
      </c>
      <c r="B181" s="12">
        <v>105</v>
      </c>
      <c r="C181" s="12">
        <v>5166</v>
      </c>
      <c r="D181" s="12">
        <v>3639</v>
      </c>
      <c r="E181" s="59" t="s">
        <v>965</v>
      </c>
      <c r="F181" s="16">
        <v>30</v>
      </c>
      <c r="G181" s="328">
        <v>62.7</v>
      </c>
      <c r="H181" s="16">
        <v>150</v>
      </c>
      <c r="I181" s="54">
        <v>150</v>
      </c>
      <c r="J181" s="149">
        <v>180</v>
      </c>
    </row>
    <row r="182" spans="1:10" ht="12" customHeight="1">
      <c r="A182" s="12">
        <v>2130</v>
      </c>
      <c r="B182" s="12" t="s">
        <v>893</v>
      </c>
      <c r="C182" s="12">
        <v>5167</v>
      </c>
      <c r="D182" s="12">
        <v>3639</v>
      </c>
      <c r="E182" s="59" t="s">
        <v>1027</v>
      </c>
      <c r="F182" s="16">
        <v>20</v>
      </c>
      <c r="G182" s="328">
        <v>32.6</v>
      </c>
      <c r="H182" s="16">
        <v>70</v>
      </c>
      <c r="I182" s="54">
        <v>70</v>
      </c>
      <c r="J182" s="149">
        <v>100</v>
      </c>
    </row>
    <row r="183" spans="1:10" ht="12" customHeight="1">
      <c r="A183" s="23">
        <v>2697</v>
      </c>
      <c r="B183" s="12">
        <v>105</v>
      </c>
      <c r="C183" s="23">
        <v>5169</v>
      </c>
      <c r="D183" s="23">
        <v>3119</v>
      </c>
      <c r="E183" s="59" t="s">
        <v>434</v>
      </c>
      <c r="F183" s="97">
        <v>0</v>
      </c>
      <c r="G183" s="54">
        <v>0</v>
      </c>
      <c r="H183" s="16">
        <v>81</v>
      </c>
      <c r="I183" s="54">
        <v>86</v>
      </c>
      <c r="J183" s="149">
        <v>0</v>
      </c>
    </row>
    <row r="184" spans="1:10" ht="12" customHeight="1">
      <c r="A184" s="12">
        <v>2131</v>
      </c>
      <c r="B184" s="12" t="s">
        <v>893</v>
      </c>
      <c r="C184" s="12">
        <v>5169</v>
      </c>
      <c r="D184" s="12">
        <v>3599</v>
      </c>
      <c r="E184" s="59" t="s">
        <v>613</v>
      </c>
      <c r="F184" s="16">
        <v>180</v>
      </c>
      <c r="G184" s="328">
        <v>90.6</v>
      </c>
      <c r="H184" s="16">
        <v>0</v>
      </c>
      <c r="I184" s="54">
        <v>0</v>
      </c>
      <c r="J184" s="149">
        <v>0</v>
      </c>
    </row>
    <row r="185" spans="1:10" ht="12" customHeight="1">
      <c r="A185" s="12">
        <v>2132</v>
      </c>
      <c r="B185" s="12" t="s">
        <v>893</v>
      </c>
      <c r="C185" s="12">
        <v>5169</v>
      </c>
      <c r="D185" s="12">
        <v>3639</v>
      </c>
      <c r="E185" s="59" t="s">
        <v>612</v>
      </c>
      <c r="F185" s="16">
        <v>60</v>
      </c>
      <c r="G185" s="328">
        <v>32.8</v>
      </c>
      <c r="H185" s="16">
        <v>110</v>
      </c>
      <c r="I185" s="54">
        <v>67</v>
      </c>
      <c r="J185" s="149">
        <v>110</v>
      </c>
    </row>
    <row r="186" spans="1:10" ht="12" customHeight="1">
      <c r="A186" s="12">
        <v>2133</v>
      </c>
      <c r="B186" s="12" t="s">
        <v>893</v>
      </c>
      <c r="C186" s="12">
        <v>5171</v>
      </c>
      <c r="D186" s="12">
        <v>3421</v>
      </c>
      <c r="E186" s="59" t="s">
        <v>842</v>
      </c>
      <c r="F186" s="16">
        <v>400</v>
      </c>
      <c r="G186" s="328">
        <v>170.6</v>
      </c>
      <c r="H186" s="16">
        <v>400</v>
      </c>
      <c r="I186" s="54">
        <v>300</v>
      </c>
      <c r="J186" s="149">
        <v>300</v>
      </c>
    </row>
    <row r="187" spans="1:10" ht="12" customHeight="1">
      <c r="A187" s="23">
        <v>2758</v>
      </c>
      <c r="B187" s="12">
        <v>105</v>
      </c>
      <c r="C187" s="12">
        <v>5175</v>
      </c>
      <c r="D187" s="12">
        <v>3119</v>
      </c>
      <c r="E187" s="59" t="s">
        <v>995</v>
      </c>
      <c r="F187" s="16">
        <v>0</v>
      </c>
      <c r="G187" s="328">
        <v>0</v>
      </c>
      <c r="H187" s="16">
        <v>0</v>
      </c>
      <c r="I187" s="54">
        <v>10</v>
      </c>
      <c r="J187" s="149">
        <v>20</v>
      </c>
    </row>
    <row r="188" spans="1:10" ht="12" customHeight="1">
      <c r="A188" s="23">
        <v>2757</v>
      </c>
      <c r="B188" s="12">
        <v>105</v>
      </c>
      <c r="C188" s="12">
        <v>5194</v>
      </c>
      <c r="D188" s="12">
        <v>3119</v>
      </c>
      <c r="E188" s="59" t="s">
        <v>1604</v>
      </c>
      <c r="F188" s="16">
        <v>0</v>
      </c>
      <c r="G188" s="328">
        <v>0</v>
      </c>
      <c r="H188" s="16">
        <v>0</v>
      </c>
      <c r="I188" s="54">
        <v>10</v>
      </c>
      <c r="J188" s="149">
        <v>0</v>
      </c>
    </row>
    <row r="189" spans="1:10" ht="12" customHeight="1">
      <c r="A189" s="12">
        <v>2134</v>
      </c>
      <c r="B189" s="12" t="s">
        <v>893</v>
      </c>
      <c r="C189" s="12">
        <v>5194</v>
      </c>
      <c r="D189" s="12">
        <v>3421</v>
      </c>
      <c r="E189" s="59" t="s">
        <v>1022</v>
      </c>
      <c r="F189" s="16">
        <v>30</v>
      </c>
      <c r="G189" s="328">
        <v>41</v>
      </c>
      <c r="H189" s="16">
        <v>30</v>
      </c>
      <c r="I189" s="54">
        <v>30</v>
      </c>
      <c r="J189" s="149">
        <v>40</v>
      </c>
    </row>
    <row r="190" spans="1:10" ht="12" customHeight="1">
      <c r="A190" s="12">
        <v>2753</v>
      </c>
      <c r="B190" s="12">
        <v>105</v>
      </c>
      <c r="C190" s="12">
        <v>5221</v>
      </c>
      <c r="D190" s="12">
        <v>3421</v>
      </c>
      <c r="E190" s="59" t="s">
        <v>1605</v>
      </c>
      <c r="F190" s="16">
        <v>0</v>
      </c>
      <c r="G190" s="328">
        <v>0</v>
      </c>
      <c r="H190" s="16">
        <v>0</v>
      </c>
      <c r="I190" s="54">
        <v>30</v>
      </c>
      <c r="J190" s="149">
        <v>0</v>
      </c>
    </row>
    <row r="191" spans="1:10" ht="12" customHeight="1">
      <c r="A191" s="12">
        <v>2135</v>
      </c>
      <c r="B191" s="12">
        <v>105</v>
      </c>
      <c r="C191" s="12">
        <v>5222</v>
      </c>
      <c r="D191" s="12">
        <v>3421</v>
      </c>
      <c r="E191" s="59" t="s">
        <v>1498</v>
      </c>
      <c r="F191" s="16">
        <v>300</v>
      </c>
      <c r="G191" s="328">
        <v>587.7</v>
      </c>
      <c r="H191" s="16">
        <v>650</v>
      </c>
      <c r="I191" s="54">
        <v>565</v>
      </c>
      <c r="J191" s="149">
        <v>800</v>
      </c>
    </row>
    <row r="192" spans="1:10" ht="12" customHeight="1">
      <c r="A192" s="12">
        <v>2136</v>
      </c>
      <c r="B192" s="12" t="s">
        <v>893</v>
      </c>
      <c r="C192" s="12">
        <v>5222</v>
      </c>
      <c r="D192" s="12" t="s">
        <v>1028</v>
      </c>
      <c r="E192" s="59" t="s">
        <v>1499</v>
      </c>
      <c r="F192" s="16">
        <v>12000</v>
      </c>
      <c r="G192" s="328">
        <v>11974.5</v>
      </c>
      <c r="H192" s="16">
        <v>11600</v>
      </c>
      <c r="I192" s="54">
        <v>11995</v>
      </c>
      <c r="J192" s="149">
        <v>8000</v>
      </c>
    </row>
    <row r="193" spans="1:10" ht="12" customHeight="1">
      <c r="A193" s="12">
        <v>2740</v>
      </c>
      <c r="B193" s="12">
        <v>105</v>
      </c>
      <c r="C193" s="12">
        <v>5222</v>
      </c>
      <c r="D193" s="12">
        <v>3421</v>
      </c>
      <c r="E193" s="59" t="s">
        <v>1606</v>
      </c>
      <c r="F193" s="16">
        <v>0</v>
      </c>
      <c r="G193" s="328">
        <v>0</v>
      </c>
      <c r="H193" s="16">
        <v>0</v>
      </c>
      <c r="I193" s="54">
        <v>50</v>
      </c>
      <c r="J193" s="149">
        <v>0</v>
      </c>
    </row>
    <row r="194" spans="1:10" ht="12" customHeight="1">
      <c r="A194" s="23">
        <v>2778</v>
      </c>
      <c r="B194" s="12">
        <v>105</v>
      </c>
      <c r="C194" s="12">
        <v>5222</v>
      </c>
      <c r="D194" s="12">
        <v>3421</v>
      </c>
      <c r="E194" s="59" t="s">
        <v>378</v>
      </c>
      <c r="F194" s="16">
        <v>0</v>
      </c>
      <c r="G194" s="328">
        <v>0</v>
      </c>
      <c r="H194" s="16">
        <v>0</v>
      </c>
      <c r="I194" s="54">
        <v>0</v>
      </c>
      <c r="J194" s="149">
        <v>50</v>
      </c>
    </row>
    <row r="195" spans="1:10" ht="12" customHeight="1">
      <c r="A195" s="12">
        <v>2653</v>
      </c>
      <c r="B195" s="12">
        <v>105</v>
      </c>
      <c r="C195" s="12">
        <v>5223</v>
      </c>
      <c r="D195" s="12">
        <v>3421</v>
      </c>
      <c r="E195" s="59" t="s">
        <v>78</v>
      </c>
      <c r="F195" s="16">
        <v>0</v>
      </c>
      <c r="G195" s="328">
        <v>22.8</v>
      </c>
      <c r="H195" s="16">
        <v>50</v>
      </c>
      <c r="I195" s="54">
        <v>65</v>
      </c>
      <c r="J195" s="149">
        <v>60</v>
      </c>
    </row>
    <row r="196" spans="1:10" ht="12" customHeight="1">
      <c r="A196" s="10">
        <v>2678</v>
      </c>
      <c r="B196" s="10">
        <v>105</v>
      </c>
      <c r="C196" s="10">
        <v>5229</v>
      </c>
      <c r="D196" s="10">
        <v>3299</v>
      </c>
      <c r="E196" s="59" t="s">
        <v>81</v>
      </c>
      <c r="F196" s="16">
        <v>0</v>
      </c>
      <c r="G196" s="328">
        <v>50</v>
      </c>
      <c r="H196" s="16">
        <v>200</v>
      </c>
      <c r="I196" s="54">
        <v>200</v>
      </c>
      <c r="J196" s="149">
        <v>200</v>
      </c>
    </row>
    <row r="197" spans="1:10" ht="12" customHeight="1">
      <c r="A197" s="12">
        <v>2137</v>
      </c>
      <c r="B197" s="12">
        <v>105</v>
      </c>
      <c r="C197" s="12" t="s">
        <v>1003</v>
      </c>
      <c r="D197" s="12" t="s">
        <v>1028</v>
      </c>
      <c r="E197" s="59" t="s">
        <v>1500</v>
      </c>
      <c r="F197" s="16">
        <v>150</v>
      </c>
      <c r="G197" s="328">
        <v>23.8</v>
      </c>
      <c r="H197" s="16">
        <v>50</v>
      </c>
      <c r="I197" s="54">
        <v>0</v>
      </c>
      <c r="J197" s="149">
        <v>0</v>
      </c>
    </row>
    <row r="198" spans="1:10" ht="12" customHeight="1">
      <c r="A198" s="12">
        <v>2138</v>
      </c>
      <c r="B198" s="12">
        <v>105</v>
      </c>
      <c r="C198" s="12">
        <v>5229</v>
      </c>
      <c r="D198" s="12">
        <v>3421</v>
      </c>
      <c r="E198" s="59" t="s">
        <v>679</v>
      </c>
      <c r="F198" s="16">
        <v>200</v>
      </c>
      <c r="G198" s="328">
        <v>0</v>
      </c>
      <c r="H198" s="16">
        <v>0</v>
      </c>
      <c r="I198" s="54">
        <v>0</v>
      </c>
      <c r="J198" s="149">
        <v>0</v>
      </c>
    </row>
    <row r="199" spans="1:10" ht="12" customHeight="1">
      <c r="A199" s="12">
        <v>2643</v>
      </c>
      <c r="B199" s="12">
        <v>105</v>
      </c>
      <c r="C199" s="12">
        <v>5321</v>
      </c>
      <c r="D199" s="12">
        <v>3639</v>
      </c>
      <c r="E199" s="59" t="s">
        <v>1400</v>
      </c>
      <c r="F199" s="16">
        <v>0</v>
      </c>
      <c r="G199" s="328">
        <v>10.3</v>
      </c>
      <c r="H199" s="16">
        <v>30</v>
      </c>
      <c r="I199" s="54">
        <v>30</v>
      </c>
      <c r="J199" s="149">
        <v>0</v>
      </c>
    </row>
    <row r="200" spans="1:10" ht="12" customHeight="1">
      <c r="A200" s="10">
        <v>2729</v>
      </c>
      <c r="B200" s="10">
        <v>105</v>
      </c>
      <c r="C200" s="10">
        <v>5339</v>
      </c>
      <c r="D200" s="10">
        <v>3421</v>
      </c>
      <c r="E200" s="59" t="s">
        <v>704</v>
      </c>
      <c r="F200" s="16">
        <v>0</v>
      </c>
      <c r="G200" s="328">
        <v>15.2</v>
      </c>
      <c r="H200" s="16">
        <v>0</v>
      </c>
      <c r="I200" s="54">
        <v>40</v>
      </c>
      <c r="J200" s="149">
        <v>40</v>
      </c>
    </row>
    <row r="201" spans="1:10" ht="12" customHeight="1">
      <c r="A201" s="12">
        <v>2767</v>
      </c>
      <c r="B201" s="12">
        <v>105</v>
      </c>
      <c r="C201" s="12">
        <v>5499</v>
      </c>
      <c r="D201" s="12">
        <v>3419</v>
      </c>
      <c r="E201" s="59" t="s">
        <v>1484</v>
      </c>
      <c r="F201" s="16">
        <v>0</v>
      </c>
      <c r="G201" s="328">
        <v>0</v>
      </c>
      <c r="H201" s="16">
        <v>0</v>
      </c>
      <c r="I201" s="54">
        <v>5</v>
      </c>
      <c r="J201" s="149">
        <v>0</v>
      </c>
    </row>
    <row r="202" spans="1:10" ht="12" customHeight="1">
      <c r="A202" s="12">
        <v>2139</v>
      </c>
      <c r="B202" s="12">
        <v>105</v>
      </c>
      <c r="C202" s="12">
        <v>5901</v>
      </c>
      <c r="D202" s="12">
        <v>3639</v>
      </c>
      <c r="E202" s="59" t="s">
        <v>1501</v>
      </c>
      <c r="F202" s="16">
        <v>150</v>
      </c>
      <c r="G202" s="328">
        <v>0</v>
      </c>
      <c r="H202" s="16">
        <v>150</v>
      </c>
      <c r="I202" s="54">
        <v>94</v>
      </c>
      <c r="J202" s="149">
        <v>200</v>
      </c>
    </row>
    <row r="203" spans="1:10" ht="12" customHeight="1">
      <c r="A203" s="33"/>
      <c r="B203" s="34" t="s">
        <v>400</v>
      </c>
      <c r="C203" s="35"/>
      <c r="D203" s="36"/>
      <c r="E203" s="38" t="s">
        <v>340</v>
      </c>
      <c r="F203" s="144">
        <f>SUBTOTAL(9,F178:F202)</f>
        <v>14520</v>
      </c>
      <c r="G203" s="324">
        <f>SUBTOTAL(9,G178:G202)</f>
        <v>13917.499999999998</v>
      </c>
      <c r="H203" s="144">
        <f>SUBTOTAL(9,H175:H202)</f>
        <v>14550</v>
      </c>
      <c r="I203" s="324">
        <f>SUBTOTAL(9,I175:I202)</f>
        <v>14761</v>
      </c>
      <c r="J203" s="139">
        <f>SUBTOTAL(9,J175:J202)</f>
        <v>10170</v>
      </c>
    </row>
    <row r="204" spans="1:10" ht="12" customHeight="1">
      <c r="A204" s="12">
        <v>2140</v>
      </c>
      <c r="B204" s="12" t="s">
        <v>898</v>
      </c>
      <c r="C204" s="12">
        <v>5021</v>
      </c>
      <c r="D204" s="12">
        <v>4318</v>
      </c>
      <c r="E204" s="59" t="s">
        <v>1029</v>
      </c>
      <c r="F204" s="16">
        <v>90</v>
      </c>
      <c r="G204" s="328">
        <v>89.7</v>
      </c>
      <c r="H204" s="16">
        <v>90</v>
      </c>
      <c r="I204" s="54">
        <v>90</v>
      </c>
      <c r="J204" s="149">
        <v>70</v>
      </c>
    </row>
    <row r="205" spans="1:10" ht="12" customHeight="1">
      <c r="A205" s="12">
        <v>2141</v>
      </c>
      <c r="B205" s="12" t="s">
        <v>898</v>
      </c>
      <c r="C205" s="12">
        <v>5021</v>
      </c>
      <c r="D205" s="12">
        <v>4369</v>
      </c>
      <c r="E205" s="59" t="s">
        <v>1502</v>
      </c>
      <c r="F205" s="16">
        <v>30</v>
      </c>
      <c r="G205" s="328">
        <v>163.6</v>
      </c>
      <c r="H205" s="16">
        <v>0</v>
      </c>
      <c r="I205" s="54">
        <v>0</v>
      </c>
      <c r="J205" s="149">
        <v>0</v>
      </c>
    </row>
    <row r="206" spans="1:10" ht="12" customHeight="1">
      <c r="A206" s="12">
        <v>2142</v>
      </c>
      <c r="B206" s="12" t="s">
        <v>898</v>
      </c>
      <c r="C206" s="12">
        <v>5031</v>
      </c>
      <c r="D206" s="12">
        <v>4318</v>
      </c>
      <c r="E206" s="59" t="s">
        <v>1444</v>
      </c>
      <c r="F206" s="16">
        <v>20</v>
      </c>
      <c r="G206" s="328">
        <v>21.8</v>
      </c>
      <c r="H206" s="16">
        <v>20</v>
      </c>
      <c r="I206" s="54">
        <v>20</v>
      </c>
      <c r="J206" s="149">
        <v>20</v>
      </c>
    </row>
    <row r="207" spans="1:10" ht="12" customHeight="1">
      <c r="A207" s="12">
        <v>2143</v>
      </c>
      <c r="B207" s="12" t="s">
        <v>898</v>
      </c>
      <c r="C207" s="12">
        <v>5032</v>
      </c>
      <c r="D207" s="12">
        <v>4318</v>
      </c>
      <c r="E207" s="59" t="s">
        <v>444</v>
      </c>
      <c r="F207" s="16">
        <v>10</v>
      </c>
      <c r="G207" s="328">
        <v>4.2</v>
      </c>
      <c r="H207" s="16">
        <v>10</v>
      </c>
      <c r="I207" s="54">
        <v>10</v>
      </c>
      <c r="J207" s="149">
        <v>10</v>
      </c>
    </row>
    <row r="208" spans="1:10" ht="12" customHeight="1">
      <c r="A208" s="12">
        <v>2144</v>
      </c>
      <c r="B208" s="12" t="s">
        <v>898</v>
      </c>
      <c r="C208" s="12" t="s">
        <v>935</v>
      </c>
      <c r="D208" s="12">
        <v>4318</v>
      </c>
      <c r="E208" s="59" t="s">
        <v>1030</v>
      </c>
      <c r="F208" s="16">
        <v>10</v>
      </c>
      <c r="G208" s="328">
        <v>0</v>
      </c>
      <c r="H208" s="16">
        <v>6</v>
      </c>
      <c r="I208" s="54">
        <v>6</v>
      </c>
      <c r="J208" s="149">
        <v>6</v>
      </c>
    </row>
    <row r="209" spans="1:10" ht="12" customHeight="1">
      <c r="A209" s="12">
        <v>2145</v>
      </c>
      <c r="B209" s="12">
        <v>106</v>
      </c>
      <c r="C209" s="12">
        <v>5136</v>
      </c>
      <c r="D209" s="12">
        <v>3541</v>
      </c>
      <c r="E209" s="59" t="s">
        <v>1503</v>
      </c>
      <c r="F209" s="16">
        <v>20</v>
      </c>
      <c r="G209" s="328">
        <v>18.4</v>
      </c>
      <c r="H209" s="16">
        <v>20</v>
      </c>
      <c r="I209" s="54">
        <v>20</v>
      </c>
      <c r="J209" s="149">
        <v>20</v>
      </c>
    </row>
    <row r="210" spans="1:10" ht="12" customHeight="1">
      <c r="A210" s="12">
        <v>2146</v>
      </c>
      <c r="B210" s="12" t="s">
        <v>898</v>
      </c>
      <c r="C210" s="12" t="s">
        <v>936</v>
      </c>
      <c r="D210" s="12">
        <v>4318</v>
      </c>
      <c r="E210" s="59" t="s">
        <v>723</v>
      </c>
      <c r="F210" s="16">
        <v>22</v>
      </c>
      <c r="G210" s="328">
        <v>16.5</v>
      </c>
      <c r="H210" s="16">
        <v>22</v>
      </c>
      <c r="I210" s="54">
        <v>22</v>
      </c>
      <c r="J210" s="149">
        <v>22</v>
      </c>
    </row>
    <row r="211" spans="1:10" ht="12" customHeight="1">
      <c r="A211" s="12">
        <v>2147</v>
      </c>
      <c r="B211" s="12" t="s">
        <v>898</v>
      </c>
      <c r="C211" s="12">
        <v>5136</v>
      </c>
      <c r="D211" s="12">
        <v>4341</v>
      </c>
      <c r="E211" s="59" t="s">
        <v>1031</v>
      </c>
      <c r="F211" s="16">
        <v>5</v>
      </c>
      <c r="G211" s="328">
        <v>2.1</v>
      </c>
      <c r="H211" s="16">
        <v>5</v>
      </c>
      <c r="I211" s="54">
        <v>5</v>
      </c>
      <c r="J211" s="149">
        <v>5</v>
      </c>
    </row>
    <row r="212" spans="1:10" ht="12" customHeight="1">
      <c r="A212" s="12">
        <v>2148</v>
      </c>
      <c r="B212" s="12" t="s">
        <v>898</v>
      </c>
      <c r="C212" s="12" t="s">
        <v>937</v>
      </c>
      <c r="D212" s="12">
        <v>4318</v>
      </c>
      <c r="E212" s="59" t="s">
        <v>447</v>
      </c>
      <c r="F212" s="16">
        <v>30</v>
      </c>
      <c r="G212" s="328">
        <v>4.4</v>
      </c>
      <c r="H212" s="16">
        <v>30</v>
      </c>
      <c r="I212" s="54">
        <v>30</v>
      </c>
      <c r="J212" s="149">
        <v>30</v>
      </c>
    </row>
    <row r="213" spans="1:10" ht="12" customHeight="1">
      <c r="A213" s="12">
        <v>2149</v>
      </c>
      <c r="B213" s="12" t="s">
        <v>898</v>
      </c>
      <c r="C213" s="12">
        <v>5137</v>
      </c>
      <c r="D213" s="12">
        <v>4341</v>
      </c>
      <c r="E213" s="59" t="s">
        <v>448</v>
      </c>
      <c r="F213" s="16">
        <v>15</v>
      </c>
      <c r="G213" s="328">
        <v>2</v>
      </c>
      <c r="H213" s="16">
        <v>15</v>
      </c>
      <c r="I213" s="54">
        <v>9</v>
      </c>
      <c r="J213" s="149">
        <v>15</v>
      </c>
    </row>
    <row r="214" spans="1:10" ht="12" customHeight="1">
      <c r="A214" s="12">
        <v>2150</v>
      </c>
      <c r="B214" s="12" t="s">
        <v>898</v>
      </c>
      <c r="C214" s="12" t="s">
        <v>938</v>
      </c>
      <c r="D214" s="12">
        <v>3541</v>
      </c>
      <c r="E214" s="59" t="s">
        <v>438</v>
      </c>
      <c r="F214" s="16">
        <v>10</v>
      </c>
      <c r="G214" s="328">
        <v>8</v>
      </c>
      <c r="H214" s="16">
        <v>10</v>
      </c>
      <c r="I214" s="54">
        <v>10</v>
      </c>
      <c r="J214" s="149">
        <v>0</v>
      </c>
    </row>
    <row r="215" spans="1:10" ht="12" customHeight="1">
      <c r="A215" s="12">
        <v>2151</v>
      </c>
      <c r="B215" s="12" t="s">
        <v>898</v>
      </c>
      <c r="C215" s="12" t="s">
        <v>938</v>
      </c>
      <c r="D215" s="12">
        <v>4318</v>
      </c>
      <c r="E215" s="59" t="s">
        <v>691</v>
      </c>
      <c r="F215" s="16">
        <v>15</v>
      </c>
      <c r="G215" s="328">
        <v>12.9</v>
      </c>
      <c r="H215" s="16">
        <v>15</v>
      </c>
      <c r="I215" s="54">
        <v>15</v>
      </c>
      <c r="J215" s="149">
        <v>15</v>
      </c>
    </row>
    <row r="216" spans="1:10" ht="12" customHeight="1">
      <c r="A216" s="12">
        <v>2152</v>
      </c>
      <c r="B216" s="12" t="s">
        <v>898</v>
      </c>
      <c r="C216" s="12">
        <v>5139</v>
      </c>
      <c r="D216" s="12">
        <v>4341</v>
      </c>
      <c r="E216" s="59" t="s">
        <v>439</v>
      </c>
      <c r="F216" s="16">
        <v>15</v>
      </c>
      <c r="G216" s="328">
        <v>16.4</v>
      </c>
      <c r="H216" s="16">
        <v>15</v>
      </c>
      <c r="I216" s="54">
        <v>11</v>
      </c>
      <c r="J216" s="149">
        <v>10</v>
      </c>
    </row>
    <row r="217" spans="1:10" ht="12" customHeight="1">
      <c r="A217" s="12">
        <v>2153</v>
      </c>
      <c r="B217" s="12">
        <v>106</v>
      </c>
      <c r="C217" s="12">
        <v>5151</v>
      </c>
      <c r="D217" s="12">
        <v>3541</v>
      </c>
      <c r="E217" s="59" t="s">
        <v>205</v>
      </c>
      <c r="F217" s="16">
        <v>10</v>
      </c>
      <c r="G217" s="328">
        <v>5.4</v>
      </c>
      <c r="H217" s="16">
        <v>0</v>
      </c>
      <c r="I217" s="54">
        <v>0</v>
      </c>
      <c r="J217" s="149">
        <v>0</v>
      </c>
    </row>
    <row r="218" spans="1:10" ht="12" customHeight="1">
      <c r="A218" s="12">
        <v>2154</v>
      </c>
      <c r="B218" s="12" t="s">
        <v>898</v>
      </c>
      <c r="C218" s="12" t="s">
        <v>939</v>
      </c>
      <c r="D218" s="12">
        <v>4318</v>
      </c>
      <c r="E218" s="59" t="s">
        <v>457</v>
      </c>
      <c r="F218" s="16">
        <v>35</v>
      </c>
      <c r="G218" s="328">
        <v>36.1</v>
      </c>
      <c r="H218" s="16">
        <v>42</v>
      </c>
      <c r="I218" s="54">
        <v>42</v>
      </c>
      <c r="J218" s="149">
        <v>43</v>
      </c>
    </row>
    <row r="219" spans="1:10" ht="12" customHeight="1">
      <c r="A219" s="12">
        <v>2155</v>
      </c>
      <c r="B219" s="12">
        <v>106</v>
      </c>
      <c r="C219" s="12">
        <v>5151</v>
      </c>
      <c r="D219" s="12">
        <v>4341</v>
      </c>
      <c r="E219" s="59" t="s">
        <v>458</v>
      </c>
      <c r="F219" s="16">
        <v>100</v>
      </c>
      <c r="G219" s="328">
        <v>92.6</v>
      </c>
      <c r="H219" s="16">
        <v>105</v>
      </c>
      <c r="I219" s="54">
        <v>105</v>
      </c>
      <c r="J219" s="149">
        <v>107</v>
      </c>
    </row>
    <row r="220" spans="1:10" ht="12" customHeight="1">
      <c r="A220" s="12">
        <v>2156</v>
      </c>
      <c r="B220" s="12" t="s">
        <v>898</v>
      </c>
      <c r="C220" s="12" t="s">
        <v>940</v>
      </c>
      <c r="D220" s="12">
        <v>4318</v>
      </c>
      <c r="E220" s="59" t="s">
        <v>459</v>
      </c>
      <c r="F220" s="16">
        <v>220</v>
      </c>
      <c r="G220" s="328">
        <v>227</v>
      </c>
      <c r="H220" s="16">
        <v>168</v>
      </c>
      <c r="I220" s="54">
        <v>168</v>
      </c>
      <c r="J220" s="149">
        <v>171</v>
      </c>
    </row>
    <row r="221" spans="1:10" ht="12" customHeight="1">
      <c r="A221" s="12">
        <v>2157</v>
      </c>
      <c r="B221" s="12">
        <v>106</v>
      </c>
      <c r="C221" s="12">
        <v>5153</v>
      </c>
      <c r="D221" s="12">
        <v>3541</v>
      </c>
      <c r="E221" s="59" t="s">
        <v>206</v>
      </c>
      <c r="F221" s="16">
        <v>65</v>
      </c>
      <c r="G221" s="328">
        <v>35.2</v>
      </c>
      <c r="H221" s="16">
        <v>0</v>
      </c>
      <c r="I221" s="54">
        <v>0</v>
      </c>
      <c r="J221" s="149">
        <v>0</v>
      </c>
    </row>
    <row r="222" spans="1:10" ht="12" customHeight="1">
      <c r="A222" s="12">
        <v>2158</v>
      </c>
      <c r="B222" s="12" t="s">
        <v>898</v>
      </c>
      <c r="C222" s="12" t="s">
        <v>1032</v>
      </c>
      <c r="D222" s="12">
        <v>4318</v>
      </c>
      <c r="E222" s="59" t="s">
        <v>1026</v>
      </c>
      <c r="F222" s="16">
        <v>70</v>
      </c>
      <c r="G222" s="328">
        <v>52.5</v>
      </c>
      <c r="H222" s="16">
        <v>77</v>
      </c>
      <c r="I222" s="54">
        <v>77</v>
      </c>
      <c r="J222" s="149">
        <v>91</v>
      </c>
    </row>
    <row r="223" spans="1:10" ht="12" customHeight="1">
      <c r="A223" s="12">
        <v>2159</v>
      </c>
      <c r="B223" s="12">
        <v>106</v>
      </c>
      <c r="C223" s="12">
        <v>5153</v>
      </c>
      <c r="D223" s="12">
        <v>4341</v>
      </c>
      <c r="E223" s="59" t="s">
        <v>332</v>
      </c>
      <c r="F223" s="16">
        <v>200</v>
      </c>
      <c r="G223" s="328">
        <v>154.5</v>
      </c>
      <c r="H223" s="16">
        <v>228</v>
      </c>
      <c r="I223" s="54">
        <v>228</v>
      </c>
      <c r="J223" s="149">
        <v>270</v>
      </c>
    </row>
    <row r="224" spans="1:10" ht="12" customHeight="1">
      <c r="A224" s="12">
        <v>2160</v>
      </c>
      <c r="B224" s="12">
        <v>106</v>
      </c>
      <c r="C224" s="12">
        <v>5154</v>
      </c>
      <c r="D224" s="12">
        <v>3541</v>
      </c>
      <c r="E224" s="59" t="s">
        <v>207</v>
      </c>
      <c r="F224" s="16">
        <v>20</v>
      </c>
      <c r="G224" s="328">
        <v>13.1</v>
      </c>
      <c r="H224" s="16">
        <v>0</v>
      </c>
      <c r="I224" s="54">
        <v>0</v>
      </c>
      <c r="J224" s="149">
        <v>0</v>
      </c>
    </row>
    <row r="225" spans="1:10" ht="13.5" customHeight="1">
      <c r="A225" s="12">
        <v>2161</v>
      </c>
      <c r="B225" s="12" t="s">
        <v>898</v>
      </c>
      <c r="C225" s="12" t="s">
        <v>941</v>
      </c>
      <c r="D225" s="12">
        <v>4318</v>
      </c>
      <c r="E225" s="59" t="s">
        <v>942</v>
      </c>
      <c r="F225" s="16">
        <v>65</v>
      </c>
      <c r="G225" s="328">
        <v>43</v>
      </c>
      <c r="H225" s="16">
        <v>68</v>
      </c>
      <c r="I225" s="54">
        <v>68</v>
      </c>
      <c r="J225" s="149">
        <v>69</v>
      </c>
    </row>
    <row r="226" spans="1:10" ht="12" customHeight="1">
      <c r="A226" s="12">
        <v>2162</v>
      </c>
      <c r="B226" s="12">
        <v>106</v>
      </c>
      <c r="C226" s="12">
        <v>5154</v>
      </c>
      <c r="D226" s="12">
        <v>4341</v>
      </c>
      <c r="E226" s="59" t="s">
        <v>333</v>
      </c>
      <c r="F226" s="16">
        <v>95</v>
      </c>
      <c r="G226" s="328">
        <v>79.8</v>
      </c>
      <c r="H226" s="16">
        <v>98</v>
      </c>
      <c r="I226" s="54">
        <v>98</v>
      </c>
      <c r="J226" s="149">
        <v>100</v>
      </c>
    </row>
    <row r="227" spans="1:10" ht="12" customHeight="1">
      <c r="A227" s="12">
        <v>2163</v>
      </c>
      <c r="B227" s="12">
        <v>106</v>
      </c>
      <c r="C227" s="12">
        <v>5157</v>
      </c>
      <c r="D227" s="12">
        <v>4318</v>
      </c>
      <c r="E227" s="59" t="s">
        <v>460</v>
      </c>
      <c r="F227" s="16">
        <v>100</v>
      </c>
      <c r="G227" s="328">
        <v>34.6</v>
      </c>
      <c r="H227" s="16">
        <v>105</v>
      </c>
      <c r="I227" s="54">
        <v>105</v>
      </c>
      <c r="J227" s="149">
        <v>107</v>
      </c>
    </row>
    <row r="228" spans="1:10" ht="12" customHeight="1">
      <c r="A228" s="12">
        <v>2164</v>
      </c>
      <c r="B228" s="12">
        <v>106</v>
      </c>
      <c r="C228" s="12" t="s">
        <v>946</v>
      </c>
      <c r="D228" s="12">
        <v>4318</v>
      </c>
      <c r="E228" s="59" t="s">
        <v>947</v>
      </c>
      <c r="F228" s="16">
        <v>15</v>
      </c>
      <c r="G228" s="328">
        <v>4.6</v>
      </c>
      <c r="H228" s="16">
        <v>7</v>
      </c>
      <c r="I228" s="54">
        <v>7</v>
      </c>
      <c r="J228" s="149">
        <v>7</v>
      </c>
    </row>
    <row r="229" spans="1:10" ht="12" customHeight="1">
      <c r="A229" s="12">
        <v>2165</v>
      </c>
      <c r="B229" s="12">
        <v>106</v>
      </c>
      <c r="C229" s="12">
        <v>5162</v>
      </c>
      <c r="D229" s="12">
        <v>4341</v>
      </c>
      <c r="E229" s="59" t="s">
        <v>334</v>
      </c>
      <c r="F229" s="16">
        <v>30</v>
      </c>
      <c r="G229" s="328">
        <v>29.7</v>
      </c>
      <c r="H229" s="16">
        <v>31</v>
      </c>
      <c r="I229" s="54">
        <v>31</v>
      </c>
      <c r="J229" s="149">
        <v>31</v>
      </c>
    </row>
    <row r="230" spans="1:10" ht="12" customHeight="1">
      <c r="A230" s="12">
        <v>2166</v>
      </c>
      <c r="B230" s="12">
        <v>106</v>
      </c>
      <c r="C230" s="12">
        <v>5162</v>
      </c>
      <c r="D230" s="12">
        <v>4369</v>
      </c>
      <c r="E230" s="59" t="s">
        <v>1504</v>
      </c>
      <c r="F230" s="16">
        <v>3</v>
      </c>
      <c r="G230" s="328">
        <v>0</v>
      </c>
      <c r="H230" s="16">
        <v>0</v>
      </c>
      <c r="I230" s="54">
        <v>0</v>
      </c>
      <c r="J230" s="149">
        <v>0</v>
      </c>
    </row>
    <row r="231" spans="1:10" ht="12" customHeight="1">
      <c r="A231" s="12">
        <v>2167</v>
      </c>
      <c r="B231" s="12">
        <v>106</v>
      </c>
      <c r="C231" s="12">
        <v>5164</v>
      </c>
      <c r="D231" s="12">
        <v>3541</v>
      </c>
      <c r="E231" s="59" t="s">
        <v>208</v>
      </c>
      <c r="F231" s="16">
        <v>72</v>
      </c>
      <c r="G231" s="328">
        <v>72</v>
      </c>
      <c r="H231" s="16">
        <v>72</v>
      </c>
      <c r="I231" s="54">
        <v>72</v>
      </c>
      <c r="J231" s="149">
        <v>0</v>
      </c>
    </row>
    <row r="232" spans="1:10" ht="12" customHeight="1">
      <c r="A232" s="12">
        <v>2168</v>
      </c>
      <c r="B232" s="12">
        <v>106</v>
      </c>
      <c r="C232" s="12" t="s">
        <v>948</v>
      </c>
      <c r="D232" s="12">
        <v>4318</v>
      </c>
      <c r="E232" s="59" t="s">
        <v>843</v>
      </c>
      <c r="F232" s="16">
        <v>80</v>
      </c>
      <c r="G232" s="328">
        <v>53.3</v>
      </c>
      <c r="H232" s="16">
        <v>82</v>
      </c>
      <c r="I232" s="54">
        <v>82</v>
      </c>
      <c r="J232" s="149">
        <v>65</v>
      </c>
    </row>
    <row r="233" spans="1:10" ht="12" customHeight="1">
      <c r="A233" s="10">
        <v>2200</v>
      </c>
      <c r="B233" s="10">
        <v>106</v>
      </c>
      <c r="C233" s="10">
        <v>5166</v>
      </c>
      <c r="D233" s="10">
        <v>4339</v>
      </c>
      <c r="E233" s="59" t="s">
        <v>1513</v>
      </c>
      <c r="F233" s="16">
        <v>50</v>
      </c>
      <c r="G233" s="328">
        <v>4.3</v>
      </c>
      <c r="H233" s="16">
        <v>50</v>
      </c>
      <c r="I233" s="54">
        <v>50</v>
      </c>
      <c r="J233" s="149">
        <v>30</v>
      </c>
    </row>
    <row r="234" spans="1:10" ht="12" customHeight="1">
      <c r="A234" s="10">
        <v>2598</v>
      </c>
      <c r="B234" s="10">
        <v>106</v>
      </c>
      <c r="C234" s="10">
        <v>5169</v>
      </c>
      <c r="D234" s="10">
        <v>3541</v>
      </c>
      <c r="E234" s="59" t="s">
        <v>413</v>
      </c>
      <c r="F234" s="16">
        <v>0</v>
      </c>
      <c r="G234" s="328">
        <v>19.6</v>
      </c>
      <c r="H234" s="16">
        <v>20</v>
      </c>
      <c r="I234" s="54">
        <v>20</v>
      </c>
      <c r="J234" s="149">
        <v>20</v>
      </c>
    </row>
    <row r="235" spans="1:10" ht="12" customHeight="1">
      <c r="A235" s="23">
        <v>2698</v>
      </c>
      <c r="B235" s="12">
        <v>106</v>
      </c>
      <c r="C235" s="12">
        <v>5169</v>
      </c>
      <c r="D235" s="12">
        <v>3599</v>
      </c>
      <c r="E235" s="59" t="s">
        <v>613</v>
      </c>
      <c r="F235" s="97">
        <v>0</v>
      </c>
      <c r="G235" s="54">
        <v>0</v>
      </c>
      <c r="H235" s="16">
        <v>100</v>
      </c>
      <c r="I235" s="54">
        <v>100</v>
      </c>
      <c r="J235" s="149">
        <v>130</v>
      </c>
    </row>
    <row r="236" spans="1:10" ht="12" customHeight="1">
      <c r="A236" s="12">
        <v>2174</v>
      </c>
      <c r="B236" s="12">
        <v>106</v>
      </c>
      <c r="C236" s="12">
        <v>5169</v>
      </c>
      <c r="D236" s="12">
        <v>4315</v>
      </c>
      <c r="E236" s="59" t="s">
        <v>1506</v>
      </c>
      <c r="F236" s="16">
        <v>1020</v>
      </c>
      <c r="G236" s="328">
        <v>1143.2</v>
      </c>
      <c r="H236" s="16">
        <v>1020</v>
      </c>
      <c r="I236" s="54">
        <v>1020</v>
      </c>
      <c r="J236" s="149">
        <v>1020</v>
      </c>
    </row>
    <row r="237" spans="1:10" ht="12" customHeight="1">
      <c r="A237" s="12">
        <v>2169</v>
      </c>
      <c r="B237" s="12">
        <v>106</v>
      </c>
      <c r="C237" s="12" t="s">
        <v>953</v>
      </c>
      <c r="D237" s="12">
        <v>4318</v>
      </c>
      <c r="E237" s="59" t="s">
        <v>1505</v>
      </c>
      <c r="F237" s="16">
        <v>65</v>
      </c>
      <c r="G237" s="328">
        <v>69.8</v>
      </c>
      <c r="H237" s="16">
        <v>85</v>
      </c>
      <c r="I237" s="54">
        <v>85</v>
      </c>
      <c r="J237" s="149">
        <v>90</v>
      </c>
    </row>
    <row r="238" spans="1:10" ht="12" customHeight="1">
      <c r="A238" s="12">
        <v>2170</v>
      </c>
      <c r="B238" s="12">
        <v>106</v>
      </c>
      <c r="C238" s="12" t="s">
        <v>953</v>
      </c>
      <c r="D238" s="12">
        <v>4318</v>
      </c>
      <c r="E238" s="59" t="s">
        <v>524</v>
      </c>
      <c r="F238" s="16">
        <v>50</v>
      </c>
      <c r="G238" s="328">
        <v>37.2</v>
      </c>
      <c r="H238" s="16">
        <v>40</v>
      </c>
      <c r="I238" s="54">
        <v>40</v>
      </c>
      <c r="J238" s="149">
        <v>60</v>
      </c>
    </row>
    <row r="239" spans="1:10" ht="12" customHeight="1">
      <c r="A239" s="12">
        <v>2171</v>
      </c>
      <c r="B239" s="12">
        <v>106</v>
      </c>
      <c r="C239" s="12">
        <v>5169</v>
      </c>
      <c r="D239" s="12">
        <v>4318</v>
      </c>
      <c r="E239" s="59" t="s">
        <v>614</v>
      </c>
      <c r="F239" s="16">
        <v>60</v>
      </c>
      <c r="G239" s="328">
        <v>48.1</v>
      </c>
      <c r="H239" s="16">
        <v>60</v>
      </c>
      <c r="I239" s="54">
        <v>60</v>
      </c>
      <c r="J239" s="149">
        <v>60</v>
      </c>
    </row>
    <row r="240" spans="1:10" ht="12" customHeight="1">
      <c r="A240" s="12">
        <v>2176</v>
      </c>
      <c r="B240" s="12">
        <v>106</v>
      </c>
      <c r="C240" s="12">
        <v>5169</v>
      </c>
      <c r="D240" s="12">
        <v>4339</v>
      </c>
      <c r="E240" s="59" t="s">
        <v>612</v>
      </c>
      <c r="F240" s="16">
        <v>30</v>
      </c>
      <c r="G240" s="328">
        <v>30.3</v>
      </c>
      <c r="H240" s="16">
        <v>30</v>
      </c>
      <c r="I240" s="54">
        <v>30</v>
      </c>
      <c r="J240" s="149">
        <v>30</v>
      </c>
    </row>
    <row r="241" spans="1:10" ht="12" customHeight="1">
      <c r="A241" s="12">
        <v>2172</v>
      </c>
      <c r="B241" s="12">
        <v>106</v>
      </c>
      <c r="C241" s="12">
        <v>5169</v>
      </c>
      <c r="D241" s="12">
        <v>4341</v>
      </c>
      <c r="E241" s="59" t="s">
        <v>615</v>
      </c>
      <c r="F241" s="16">
        <v>15</v>
      </c>
      <c r="G241" s="328">
        <v>12.2</v>
      </c>
      <c r="H241" s="16">
        <v>15</v>
      </c>
      <c r="I241" s="54">
        <v>25</v>
      </c>
      <c r="J241" s="149">
        <v>20</v>
      </c>
    </row>
    <row r="242" spans="1:10" ht="12" customHeight="1">
      <c r="A242" s="12">
        <v>2175</v>
      </c>
      <c r="B242" s="12">
        <v>106</v>
      </c>
      <c r="C242" s="12">
        <v>5169</v>
      </c>
      <c r="D242" s="12">
        <v>4369</v>
      </c>
      <c r="E242" s="59" t="s">
        <v>1507</v>
      </c>
      <c r="F242" s="16">
        <v>95</v>
      </c>
      <c r="G242" s="328">
        <v>148.4</v>
      </c>
      <c r="H242" s="16">
        <v>0</v>
      </c>
      <c r="I242" s="54">
        <v>0</v>
      </c>
      <c r="J242" s="149">
        <v>0</v>
      </c>
    </row>
    <row r="243" spans="1:10" ht="12" customHeight="1">
      <c r="A243" s="12">
        <v>2173</v>
      </c>
      <c r="B243" s="12">
        <v>106</v>
      </c>
      <c r="C243" s="12" t="s">
        <v>953</v>
      </c>
      <c r="D243" s="12" t="s">
        <v>1033</v>
      </c>
      <c r="E243" s="59" t="s">
        <v>616</v>
      </c>
      <c r="F243" s="16">
        <v>20</v>
      </c>
      <c r="G243" s="328">
        <v>40.8</v>
      </c>
      <c r="H243" s="16">
        <v>55</v>
      </c>
      <c r="I243" s="54">
        <v>55</v>
      </c>
      <c r="J243" s="149">
        <v>40</v>
      </c>
    </row>
    <row r="244" spans="1:10" ht="12" customHeight="1">
      <c r="A244" s="12">
        <v>2177</v>
      </c>
      <c r="B244" s="12" t="s">
        <v>898</v>
      </c>
      <c r="C244" s="12" t="s">
        <v>954</v>
      </c>
      <c r="D244" s="12">
        <v>4318</v>
      </c>
      <c r="E244" s="59" t="s">
        <v>216</v>
      </c>
      <c r="F244" s="16">
        <v>80</v>
      </c>
      <c r="G244" s="328">
        <v>6.5</v>
      </c>
      <c r="H244" s="16">
        <v>40</v>
      </c>
      <c r="I244" s="54">
        <v>40</v>
      </c>
      <c r="J244" s="149">
        <v>30</v>
      </c>
    </row>
    <row r="245" spans="1:10" ht="12" customHeight="1">
      <c r="A245" s="12">
        <v>2178</v>
      </c>
      <c r="B245" s="12">
        <v>106</v>
      </c>
      <c r="C245" s="12">
        <v>5171</v>
      </c>
      <c r="D245" s="12">
        <v>4341</v>
      </c>
      <c r="E245" s="59" t="s">
        <v>1034</v>
      </c>
      <c r="F245" s="16">
        <v>5</v>
      </c>
      <c r="G245" s="328">
        <v>1.3</v>
      </c>
      <c r="H245" s="16">
        <v>5</v>
      </c>
      <c r="I245" s="54">
        <v>5</v>
      </c>
      <c r="J245" s="149">
        <v>5</v>
      </c>
    </row>
    <row r="246" spans="1:10" ht="12" customHeight="1">
      <c r="A246" s="12">
        <v>2179</v>
      </c>
      <c r="B246" s="12" t="s">
        <v>898</v>
      </c>
      <c r="C246" s="12" t="s">
        <v>960</v>
      </c>
      <c r="D246" s="12">
        <v>4318</v>
      </c>
      <c r="E246" s="59" t="s">
        <v>1035</v>
      </c>
      <c r="F246" s="16">
        <v>15</v>
      </c>
      <c r="G246" s="328">
        <v>19.5</v>
      </c>
      <c r="H246" s="16">
        <v>17</v>
      </c>
      <c r="I246" s="54">
        <v>17</v>
      </c>
      <c r="J246" s="149">
        <v>17</v>
      </c>
    </row>
    <row r="247" spans="1:10" ht="12" customHeight="1">
      <c r="A247" s="12">
        <v>2198</v>
      </c>
      <c r="B247" s="12">
        <v>106</v>
      </c>
      <c r="C247" s="12">
        <v>5175</v>
      </c>
      <c r="D247" s="12">
        <v>4369</v>
      </c>
      <c r="E247" s="59" t="s">
        <v>1512</v>
      </c>
      <c r="F247" s="16">
        <v>7</v>
      </c>
      <c r="G247" s="328">
        <v>1</v>
      </c>
      <c r="H247" s="16">
        <v>0</v>
      </c>
      <c r="I247" s="54">
        <v>0</v>
      </c>
      <c r="J247" s="149">
        <v>0</v>
      </c>
    </row>
    <row r="248" spans="1:10" ht="12" customHeight="1">
      <c r="A248" s="12">
        <v>2199</v>
      </c>
      <c r="B248" s="12">
        <v>106</v>
      </c>
      <c r="C248" s="12">
        <v>5194</v>
      </c>
      <c r="D248" s="12">
        <v>4322</v>
      </c>
      <c r="E248" s="59" t="s">
        <v>233</v>
      </c>
      <c r="F248" s="16">
        <v>20</v>
      </c>
      <c r="G248" s="328">
        <v>70.9</v>
      </c>
      <c r="H248" s="16">
        <v>70</v>
      </c>
      <c r="I248" s="54">
        <v>70</v>
      </c>
      <c r="J248" s="149">
        <v>40</v>
      </c>
    </row>
    <row r="249" spans="1:10" ht="12" customHeight="1">
      <c r="A249" s="12">
        <v>2180</v>
      </c>
      <c r="B249" s="12">
        <v>106</v>
      </c>
      <c r="C249" s="12">
        <v>5221</v>
      </c>
      <c r="D249" s="12">
        <v>3539</v>
      </c>
      <c r="E249" s="76" t="s">
        <v>1607</v>
      </c>
      <c r="F249" s="16">
        <v>2700</v>
      </c>
      <c r="G249" s="328">
        <v>2700</v>
      </c>
      <c r="H249" s="16">
        <v>2700</v>
      </c>
      <c r="I249" s="54">
        <v>2700</v>
      </c>
      <c r="J249" s="149">
        <v>2000</v>
      </c>
    </row>
    <row r="250" spans="1:10" ht="12" customHeight="1">
      <c r="A250" s="12">
        <v>2181</v>
      </c>
      <c r="B250" s="12" t="s">
        <v>898</v>
      </c>
      <c r="C250" s="12" t="s">
        <v>1036</v>
      </c>
      <c r="D250" s="12">
        <v>4318</v>
      </c>
      <c r="E250" s="59" t="s">
        <v>1605</v>
      </c>
      <c r="F250" s="16">
        <v>450</v>
      </c>
      <c r="G250" s="328">
        <v>340</v>
      </c>
      <c r="H250" s="16">
        <v>450</v>
      </c>
      <c r="I250" s="54">
        <v>344</v>
      </c>
      <c r="J250" s="149">
        <v>550</v>
      </c>
    </row>
    <row r="251" spans="1:10" ht="12" customHeight="1">
      <c r="A251" s="12">
        <v>2182</v>
      </c>
      <c r="B251" s="12" t="s">
        <v>898</v>
      </c>
      <c r="C251" s="12" t="s">
        <v>1037</v>
      </c>
      <c r="D251" s="12">
        <v>3541</v>
      </c>
      <c r="E251" s="78" t="s">
        <v>1388</v>
      </c>
      <c r="F251" s="16">
        <v>250</v>
      </c>
      <c r="G251" s="328">
        <v>250</v>
      </c>
      <c r="H251" s="16">
        <v>250</v>
      </c>
      <c r="I251" s="54">
        <v>250</v>
      </c>
      <c r="J251" s="149">
        <v>250</v>
      </c>
    </row>
    <row r="252" spans="1:10" ht="12" customHeight="1">
      <c r="A252" s="12">
        <v>2183</v>
      </c>
      <c r="B252" s="12" t="s">
        <v>898</v>
      </c>
      <c r="C252" s="12" t="s">
        <v>1037</v>
      </c>
      <c r="D252" s="12">
        <v>4318</v>
      </c>
      <c r="E252" s="78" t="s">
        <v>1388</v>
      </c>
      <c r="F252" s="16">
        <v>560</v>
      </c>
      <c r="G252" s="328">
        <v>667</v>
      </c>
      <c r="H252" s="16">
        <v>600</v>
      </c>
      <c r="I252" s="54">
        <v>622</v>
      </c>
      <c r="J252" s="149">
        <v>600</v>
      </c>
    </row>
    <row r="253" spans="1:10" ht="12" customHeight="1">
      <c r="A253" s="10">
        <v>2681</v>
      </c>
      <c r="B253" s="10">
        <v>106</v>
      </c>
      <c r="C253" s="10">
        <v>5222</v>
      </c>
      <c r="D253" s="10">
        <v>4399</v>
      </c>
      <c r="E253" s="78" t="s">
        <v>1388</v>
      </c>
      <c r="F253" s="16">
        <v>0</v>
      </c>
      <c r="G253" s="328">
        <v>40</v>
      </c>
      <c r="H253" s="16">
        <v>0</v>
      </c>
      <c r="I253" s="54">
        <v>0</v>
      </c>
      <c r="J253" s="149">
        <v>0</v>
      </c>
    </row>
    <row r="254" spans="1:10" ht="12" customHeight="1">
      <c r="A254" s="12">
        <v>2184</v>
      </c>
      <c r="B254" s="12" t="s">
        <v>898</v>
      </c>
      <c r="C254" s="12" t="s">
        <v>1038</v>
      </c>
      <c r="D254" s="12" t="s">
        <v>900</v>
      </c>
      <c r="E254" s="59" t="s">
        <v>1625</v>
      </c>
      <c r="F254" s="16">
        <v>2600</v>
      </c>
      <c r="G254" s="328">
        <v>2600</v>
      </c>
      <c r="H254" s="16">
        <v>2689</v>
      </c>
      <c r="I254" s="54">
        <v>2689</v>
      </c>
      <c r="J254" s="149">
        <v>2600</v>
      </c>
    </row>
    <row r="255" spans="1:10" ht="12" customHeight="1">
      <c r="A255" s="12">
        <v>2185</v>
      </c>
      <c r="B255" s="12" t="s">
        <v>898</v>
      </c>
      <c r="C255" s="12" t="s">
        <v>1003</v>
      </c>
      <c r="D255" s="12">
        <v>4318</v>
      </c>
      <c r="E255" s="59" t="s">
        <v>1508</v>
      </c>
      <c r="F255" s="16">
        <v>1470</v>
      </c>
      <c r="G255" s="328">
        <v>1470</v>
      </c>
      <c r="H255" s="16">
        <v>1515</v>
      </c>
      <c r="I255" s="54">
        <v>1515</v>
      </c>
      <c r="J255" s="149">
        <v>1500</v>
      </c>
    </row>
    <row r="256" spans="1:12" ht="12" customHeight="1">
      <c r="A256" s="12">
        <v>2186</v>
      </c>
      <c r="B256" s="12" t="s">
        <v>898</v>
      </c>
      <c r="C256" s="12" t="s">
        <v>1003</v>
      </c>
      <c r="D256" s="12">
        <v>4318</v>
      </c>
      <c r="E256" s="59" t="s">
        <v>678</v>
      </c>
      <c r="F256" s="16">
        <v>470</v>
      </c>
      <c r="G256" s="328">
        <v>473</v>
      </c>
      <c r="H256" s="16">
        <v>470</v>
      </c>
      <c r="I256" s="54">
        <v>454</v>
      </c>
      <c r="J256" s="149">
        <v>470</v>
      </c>
      <c r="L256" s="140"/>
    </row>
    <row r="257" spans="1:12" ht="12" customHeight="1">
      <c r="A257" s="12">
        <v>2579</v>
      </c>
      <c r="B257" s="12">
        <v>106</v>
      </c>
      <c r="C257" s="12">
        <v>5229</v>
      </c>
      <c r="D257" s="12">
        <v>5299</v>
      </c>
      <c r="E257" s="59" t="s">
        <v>678</v>
      </c>
      <c r="F257" s="16">
        <v>0</v>
      </c>
      <c r="G257" s="328">
        <v>250</v>
      </c>
      <c r="H257" s="16">
        <v>0</v>
      </c>
      <c r="I257" s="54">
        <v>0</v>
      </c>
      <c r="J257" s="149">
        <v>0</v>
      </c>
      <c r="L257" s="140"/>
    </row>
    <row r="258" spans="1:12" ht="12" customHeight="1">
      <c r="A258" s="12">
        <v>2651</v>
      </c>
      <c r="B258" s="12">
        <v>106</v>
      </c>
      <c r="C258" s="12">
        <v>5364</v>
      </c>
      <c r="D258" s="12">
        <v>6402</v>
      </c>
      <c r="E258" s="59" t="s">
        <v>513</v>
      </c>
      <c r="F258" s="16">
        <v>0</v>
      </c>
      <c r="G258" s="328">
        <v>17.4</v>
      </c>
      <c r="H258" s="16">
        <v>0</v>
      </c>
      <c r="I258" s="54">
        <v>0</v>
      </c>
      <c r="J258" s="149">
        <v>0</v>
      </c>
      <c r="L258" s="140"/>
    </row>
    <row r="259" spans="1:12" ht="12" customHeight="1">
      <c r="A259" s="12">
        <v>2187</v>
      </c>
      <c r="B259" s="12" t="s">
        <v>898</v>
      </c>
      <c r="C259" s="12" t="s">
        <v>1039</v>
      </c>
      <c r="D259" s="12">
        <v>4174</v>
      </c>
      <c r="E259" s="59" t="s">
        <v>380</v>
      </c>
      <c r="F259" s="16">
        <v>4400</v>
      </c>
      <c r="G259" s="328">
        <v>1404.3</v>
      </c>
      <c r="H259" s="16">
        <v>1400</v>
      </c>
      <c r="I259" s="54">
        <v>1400</v>
      </c>
      <c r="J259" s="149">
        <v>1600</v>
      </c>
      <c r="L259" s="140"/>
    </row>
    <row r="260" spans="1:10" ht="12" customHeight="1">
      <c r="A260" s="12">
        <v>2188</v>
      </c>
      <c r="B260" s="12" t="s">
        <v>898</v>
      </c>
      <c r="C260" s="12" t="s">
        <v>1039</v>
      </c>
      <c r="D260" s="12">
        <v>4175</v>
      </c>
      <c r="E260" s="59" t="s">
        <v>381</v>
      </c>
      <c r="F260" s="16">
        <v>19500</v>
      </c>
      <c r="G260" s="328">
        <v>22032.6</v>
      </c>
      <c r="H260" s="16">
        <v>21500</v>
      </c>
      <c r="I260" s="54">
        <v>16500</v>
      </c>
      <c r="J260" s="149">
        <v>21000</v>
      </c>
    </row>
    <row r="261" spans="1:10" ht="12" customHeight="1">
      <c r="A261" s="12">
        <v>2189</v>
      </c>
      <c r="B261" s="12">
        <v>106</v>
      </c>
      <c r="C261" s="12">
        <v>5410</v>
      </c>
      <c r="D261" s="12">
        <v>4175</v>
      </c>
      <c r="E261" s="59" t="s">
        <v>1509</v>
      </c>
      <c r="F261" s="16">
        <v>1300</v>
      </c>
      <c r="G261" s="328">
        <v>866.5</v>
      </c>
      <c r="H261" s="16">
        <v>1300</v>
      </c>
      <c r="I261" s="54">
        <v>1231</v>
      </c>
      <c r="J261" s="149">
        <v>1300</v>
      </c>
    </row>
    <row r="262" spans="1:10" ht="12" customHeight="1">
      <c r="A262" s="12">
        <v>2190</v>
      </c>
      <c r="B262" s="12" t="s">
        <v>898</v>
      </c>
      <c r="C262" s="12" t="s">
        <v>1039</v>
      </c>
      <c r="D262" s="12">
        <v>4176</v>
      </c>
      <c r="E262" s="59" t="s">
        <v>1608</v>
      </c>
      <c r="F262" s="16">
        <v>14500</v>
      </c>
      <c r="G262" s="328">
        <v>15133.7</v>
      </c>
      <c r="H262" s="16">
        <v>14500</v>
      </c>
      <c r="I262" s="54">
        <v>14800</v>
      </c>
      <c r="J262" s="149">
        <v>19400</v>
      </c>
    </row>
    <row r="263" spans="1:10" ht="12" customHeight="1">
      <c r="A263" s="12">
        <v>2595</v>
      </c>
      <c r="B263" s="12">
        <v>106</v>
      </c>
      <c r="C263" s="12">
        <v>5410</v>
      </c>
      <c r="D263" s="12">
        <v>4176</v>
      </c>
      <c r="E263" s="59" t="s">
        <v>1511</v>
      </c>
      <c r="F263" s="16">
        <v>0</v>
      </c>
      <c r="G263" s="328">
        <v>90.6</v>
      </c>
      <c r="H263" s="16">
        <v>0</v>
      </c>
      <c r="I263" s="54">
        <v>200</v>
      </c>
      <c r="J263" s="149">
        <v>200</v>
      </c>
    </row>
    <row r="264" spans="1:10" ht="12" customHeight="1">
      <c r="A264" s="12">
        <v>2191</v>
      </c>
      <c r="B264" s="12">
        <v>106</v>
      </c>
      <c r="C264" s="12">
        <v>5410</v>
      </c>
      <c r="D264" s="12">
        <v>4181</v>
      </c>
      <c r="E264" s="59" t="s">
        <v>364</v>
      </c>
      <c r="F264" s="16">
        <v>13000</v>
      </c>
      <c r="G264" s="328">
        <v>22110.9</v>
      </c>
      <c r="H264" s="16">
        <v>15689</v>
      </c>
      <c r="I264" s="54">
        <v>20889</v>
      </c>
      <c r="J264" s="149">
        <v>27500</v>
      </c>
    </row>
    <row r="265" spans="1:10" ht="12" customHeight="1">
      <c r="A265" s="12">
        <v>2192</v>
      </c>
      <c r="B265" s="12">
        <v>106</v>
      </c>
      <c r="C265" s="12">
        <v>5410</v>
      </c>
      <c r="D265" s="12">
        <v>4182</v>
      </c>
      <c r="E265" s="59" t="s">
        <v>377</v>
      </c>
      <c r="F265" s="16">
        <v>5436</v>
      </c>
      <c r="G265" s="328">
        <v>8116.3</v>
      </c>
      <c r="H265" s="16">
        <v>5936</v>
      </c>
      <c r="I265" s="54">
        <v>6336</v>
      </c>
      <c r="J265" s="149">
        <v>7800</v>
      </c>
    </row>
    <row r="266" spans="1:10" ht="12" customHeight="1">
      <c r="A266" s="12">
        <v>2193</v>
      </c>
      <c r="B266" s="12">
        <v>106</v>
      </c>
      <c r="C266" s="12">
        <v>5410</v>
      </c>
      <c r="D266" s="12">
        <v>4183</v>
      </c>
      <c r="E266" s="59" t="s">
        <v>379</v>
      </c>
      <c r="F266" s="16">
        <v>1500</v>
      </c>
      <c r="G266" s="328">
        <v>885.6</v>
      </c>
      <c r="H266" s="16">
        <v>1500</v>
      </c>
      <c r="I266" s="54">
        <v>1100</v>
      </c>
      <c r="J266" s="149">
        <v>1100</v>
      </c>
    </row>
    <row r="267" spans="1:10" ht="12" customHeight="1">
      <c r="A267" s="12">
        <v>2194</v>
      </c>
      <c r="B267" s="12">
        <v>106</v>
      </c>
      <c r="C267" s="12">
        <v>5410</v>
      </c>
      <c r="D267" s="12">
        <v>4184</v>
      </c>
      <c r="E267" s="59" t="s">
        <v>106</v>
      </c>
      <c r="F267" s="16">
        <v>7400</v>
      </c>
      <c r="G267" s="328">
        <v>6845.6</v>
      </c>
      <c r="H267" s="16">
        <v>7400</v>
      </c>
      <c r="I267" s="54">
        <v>4200</v>
      </c>
      <c r="J267" s="149">
        <v>5300</v>
      </c>
    </row>
    <row r="268" spans="1:10" ht="12" customHeight="1">
      <c r="A268" s="12">
        <v>2195</v>
      </c>
      <c r="B268" s="12">
        <v>106</v>
      </c>
      <c r="C268" s="12">
        <v>5410</v>
      </c>
      <c r="D268" s="12">
        <v>4185</v>
      </c>
      <c r="E268" s="59" t="s">
        <v>385</v>
      </c>
      <c r="F268" s="16">
        <v>22500</v>
      </c>
      <c r="G268" s="328">
        <v>23391</v>
      </c>
      <c r="H268" s="16">
        <v>24000</v>
      </c>
      <c r="I268" s="54">
        <v>25600</v>
      </c>
      <c r="J268" s="149">
        <v>27000</v>
      </c>
    </row>
    <row r="269" spans="1:10" ht="12" customHeight="1">
      <c r="A269" s="12">
        <v>2196</v>
      </c>
      <c r="B269" s="12">
        <v>106</v>
      </c>
      <c r="C269" s="12">
        <v>5410</v>
      </c>
      <c r="D269" s="12">
        <v>4186</v>
      </c>
      <c r="E269" s="59" t="s">
        <v>383</v>
      </c>
      <c r="F269" s="16">
        <v>2700</v>
      </c>
      <c r="G269" s="328">
        <v>649.1</v>
      </c>
      <c r="H269" s="16">
        <v>1700</v>
      </c>
      <c r="I269" s="54">
        <v>800</v>
      </c>
      <c r="J269" s="149">
        <v>1900</v>
      </c>
    </row>
    <row r="270" spans="1:10" ht="12" customHeight="1">
      <c r="A270" s="12">
        <v>2197</v>
      </c>
      <c r="B270" s="12">
        <v>106</v>
      </c>
      <c r="C270" s="12">
        <v>5410</v>
      </c>
      <c r="D270" s="12">
        <v>4187</v>
      </c>
      <c r="E270" s="59" t="s">
        <v>384</v>
      </c>
      <c r="F270" s="16">
        <v>200</v>
      </c>
      <c r="G270" s="328">
        <v>0</v>
      </c>
      <c r="H270" s="16">
        <v>200</v>
      </c>
      <c r="I270" s="54">
        <v>0</v>
      </c>
      <c r="J270" s="149">
        <v>50</v>
      </c>
    </row>
    <row r="271" spans="1:10" ht="12" customHeight="1">
      <c r="A271" s="12">
        <v>2624</v>
      </c>
      <c r="B271" s="12">
        <v>106</v>
      </c>
      <c r="C271" s="12">
        <v>5499</v>
      </c>
      <c r="D271" s="12">
        <v>4341</v>
      </c>
      <c r="E271" s="59" t="s">
        <v>1609</v>
      </c>
      <c r="F271" s="16">
        <v>0</v>
      </c>
      <c r="G271" s="328">
        <v>2.3</v>
      </c>
      <c r="H271" s="16">
        <v>3</v>
      </c>
      <c r="I271" s="54">
        <v>3</v>
      </c>
      <c r="J271" s="149">
        <v>3</v>
      </c>
    </row>
    <row r="272" spans="1:10" ht="12" customHeight="1">
      <c r="A272" s="12">
        <v>2201</v>
      </c>
      <c r="B272" s="12">
        <v>106</v>
      </c>
      <c r="C272" s="12">
        <v>5660</v>
      </c>
      <c r="D272" s="12">
        <v>4341</v>
      </c>
      <c r="E272" s="59" t="s">
        <v>1514</v>
      </c>
      <c r="F272" s="16">
        <v>100</v>
      </c>
      <c r="G272" s="328">
        <v>53</v>
      </c>
      <c r="H272" s="16">
        <v>140</v>
      </c>
      <c r="I272" s="54">
        <v>140</v>
      </c>
      <c r="J272" s="149">
        <v>100</v>
      </c>
    </row>
    <row r="273" spans="1:10" ht="12" customHeight="1">
      <c r="A273" s="12">
        <v>2616</v>
      </c>
      <c r="B273" s="12">
        <v>106</v>
      </c>
      <c r="C273" s="12">
        <v>5909</v>
      </c>
      <c r="D273" s="12">
        <v>4399</v>
      </c>
      <c r="E273" s="59" t="s">
        <v>90</v>
      </c>
      <c r="F273" s="16">
        <v>0</v>
      </c>
      <c r="G273" s="328">
        <v>40.9</v>
      </c>
      <c r="H273" s="16">
        <v>0</v>
      </c>
      <c r="I273" s="54">
        <v>200</v>
      </c>
      <c r="J273" s="149">
        <v>0</v>
      </c>
    </row>
    <row r="274" spans="1:11" ht="12" customHeight="1">
      <c r="A274" s="33"/>
      <c r="B274" s="34" t="s">
        <v>1040</v>
      </c>
      <c r="C274" s="35"/>
      <c r="D274" s="36"/>
      <c r="E274" s="38" t="s">
        <v>341</v>
      </c>
      <c r="F274" s="144">
        <f>SUBTOTAL(9,F204:F273)</f>
        <v>104040</v>
      </c>
      <c r="G274" s="324">
        <f>SUBTOTAL(9,G204:G273)</f>
        <v>113376.30000000002</v>
      </c>
      <c r="H274" s="144">
        <f>SUBTOTAL(9,H204:H273)</f>
        <v>106890</v>
      </c>
      <c r="I274" s="324">
        <f>SUBTOTAL(9,I204:I273)</f>
        <v>104921</v>
      </c>
      <c r="J274" s="139">
        <f>SUBTOTAL(9,J204:J273)</f>
        <v>125099</v>
      </c>
      <c r="K274" s="230"/>
    </row>
    <row r="275" spans="1:12" ht="11.25" customHeight="1">
      <c r="A275" s="12">
        <v>2202</v>
      </c>
      <c r="B275" s="12">
        <v>108</v>
      </c>
      <c r="C275" s="12">
        <v>5028</v>
      </c>
      <c r="D275" s="12">
        <v>6171</v>
      </c>
      <c r="E275" s="59" t="s">
        <v>699</v>
      </c>
      <c r="F275" s="16">
        <v>120</v>
      </c>
      <c r="G275" s="328">
        <v>85.8</v>
      </c>
      <c r="H275" s="16">
        <v>0</v>
      </c>
      <c r="I275" s="54">
        <v>0</v>
      </c>
      <c r="J275" s="149">
        <v>0</v>
      </c>
      <c r="L275" s="140"/>
    </row>
    <row r="276" spans="1:10" ht="11.25" customHeight="1">
      <c r="A276" s="12">
        <v>2203</v>
      </c>
      <c r="B276" s="12" t="s">
        <v>902</v>
      </c>
      <c r="C276" s="12" t="s">
        <v>1041</v>
      </c>
      <c r="D276" s="12" t="s">
        <v>1043</v>
      </c>
      <c r="E276" s="59" t="s">
        <v>1042</v>
      </c>
      <c r="F276" s="16">
        <v>5</v>
      </c>
      <c r="G276" s="328">
        <v>0.8</v>
      </c>
      <c r="H276" s="16">
        <v>5</v>
      </c>
      <c r="I276" s="54">
        <v>5</v>
      </c>
      <c r="J276" s="149">
        <v>5</v>
      </c>
    </row>
    <row r="277" spans="1:10" ht="11.25" customHeight="1">
      <c r="A277" s="12">
        <v>2204</v>
      </c>
      <c r="B277" s="12" t="s">
        <v>902</v>
      </c>
      <c r="C277" s="12" t="s">
        <v>935</v>
      </c>
      <c r="D277" s="12">
        <v>5512</v>
      </c>
      <c r="E277" s="59" t="s">
        <v>1030</v>
      </c>
      <c r="F277" s="16">
        <v>20</v>
      </c>
      <c r="G277" s="328">
        <v>20</v>
      </c>
      <c r="H277" s="16">
        <v>10</v>
      </c>
      <c r="I277" s="54">
        <v>10</v>
      </c>
      <c r="J277" s="149">
        <v>10</v>
      </c>
    </row>
    <row r="278" spans="1:10" ht="11.25" customHeight="1">
      <c r="A278" s="12">
        <v>2205</v>
      </c>
      <c r="B278" s="12" t="s">
        <v>902</v>
      </c>
      <c r="C278" s="12" t="s">
        <v>935</v>
      </c>
      <c r="D278" s="12" t="s">
        <v>1043</v>
      </c>
      <c r="E278" s="59" t="s">
        <v>1030</v>
      </c>
      <c r="F278" s="16">
        <v>50</v>
      </c>
      <c r="G278" s="328">
        <v>40.7</v>
      </c>
      <c r="H278" s="16">
        <v>50</v>
      </c>
      <c r="I278" s="54">
        <v>50</v>
      </c>
      <c r="J278" s="149">
        <v>50</v>
      </c>
    </row>
    <row r="279" spans="1:10" ht="11.25" customHeight="1">
      <c r="A279" s="12">
        <v>2206</v>
      </c>
      <c r="B279" s="12" t="s">
        <v>902</v>
      </c>
      <c r="C279" s="12" t="s">
        <v>936</v>
      </c>
      <c r="D279" s="12" t="s">
        <v>1043</v>
      </c>
      <c r="E279" s="59" t="s">
        <v>1031</v>
      </c>
      <c r="F279" s="16">
        <v>500</v>
      </c>
      <c r="G279" s="328">
        <v>453.6</v>
      </c>
      <c r="H279" s="16">
        <v>400</v>
      </c>
      <c r="I279" s="54">
        <v>400</v>
      </c>
      <c r="J279" s="149">
        <v>350</v>
      </c>
    </row>
    <row r="280" spans="1:10" ht="11.25" customHeight="1">
      <c r="A280" s="12">
        <v>2207</v>
      </c>
      <c r="B280" s="12" t="s">
        <v>902</v>
      </c>
      <c r="C280" s="12" t="s">
        <v>937</v>
      </c>
      <c r="D280" s="12">
        <v>1014</v>
      </c>
      <c r="E280" s="59" t="s">
        <v>449</v>
      </c>
      <c r="F280" s="16">
        <v>10</v>
      </c>
      <c r="G280" s="328">
        <v>0</v>
      </c>
      <c r="H280" s="16">
        <v>400</v>
      </c>
      <c r="I280" s="54">
        <v>148</v>
      </c>
      <c r="J280" s="149">
        <v>180</v>
      </c>
    </row>
    <row r="281" spans="1:10" ht="11.25" customHeight="1">
      <c r="A281" s="12">
        <v>2208</v>
      </c>
      <c r="B281" s="12" t="s">
        <v>902</v>
      </c>
      <c r="C281" s="12" t="s">
        <v>937</v>
      </c>
      <c r="D281" s="12">
        <v>6171</v>
      </c>
      <c r="E281" s="59" t="s">
        <v>450</v>
      </c>
      <c r="F281" s="16">
        <v>180</v>
      </c>
      <c r="G281" s="328">
        <v>323.3</v>
      </c>
      <c r="H281" s="16">
        <v>300</v>
      </c>
      <c r="I281" s="54">
        <v>380</v>
      </c>
      <c r="J281" s="149">
        <v>0</v>
      </c>
    </row>
    <row r="282" spans="1:10" ht="11.25" customHeight="1">
      <c r="A282" s="12">
        <v>2209</v>
      </c>
      <c r="B282" s="12" t="s">
        <v>902</v>
      </c>
      <c r="C282" s="12" t="s">
        <v>937</v>
      </c>
      <c r="D282" s="12">
        <v>6171</v>
      </c>
      <c r="E282" s="59" t="s">
        <v>451</v>
      </c>
      <c r="F282" s="16">
        <v>1600</v>
      </c>
      <c r="G282" s="328">
        <v>1228.3</v>
      </c>
      <c r="H282" s="16">
        <v>1000</v>
      </c>
      <c r="I282" s="54">
        <v>1246</v>
      </c>
      <c r="J282" s="149">
        <v>0</v>
      </c>
    </row>
    <row r="283" spans="1:10" ht="11.25" customHeight="1">
      <c r="A283" s="12">
        <v>2747</v>
      </c>
      <c r="B283" s="12">
        <v>108</v>
      </c>
      <c r="C283" s="12">
        <v>5137</v>
      </c>
      <c r="D283" s="12">
        <v>6171</v>
      </c>
      <c r="E283" s="59" t="s">
        <v>1613</v>
      </c>
      <c r="F283" s="16">
        <v>0</v>
      </c>
      <c r="G283" s="328">
        <v>0</v>
      </c>
      <c r="H283" s="16">
        <v>0</v>
      </c>
      <c r="I283" s="54">
        <v>560</v>
      </c>
      <c r="J283" s="149">
        <v>0</v>
      </c>
    </row>
    <row r="284" spans="1:10" ht="11.25" customHeight="1">
      <c r="A284" s="23">
        <v>2779</v>
      </c>
      <c r="B284" s="12">
        <v>108</v>
      </c>
      <c r="C284" s="12">
        <v>5137</v>
      </c>
      <c r="D284" s="12">
        <v>6171</v>
      </c>
      <c r="E284" s="59" t="s">
        <v>446</v>
      </c>
      <c r="F284" s="16">
        <v>0</v>
      </c>
      <c r="G284" s="328">
        <v>0</v>
      </c>
      <c r="H284" s="16">
        <v>0</v>
      </c>
      <c r="I284" s="54">
        <v>0</v>
      </c>
      <c r="J284" s="149">
        <v>800</v>
      </c>
    </row>
    <row r="285" spans="1:10" ht="11.25" customHeight="1">
      <c r="A285" s="12">
        <v>2210</v>
      </c>
      <c r="B285" s="12">
        <v>108</v>
      </c>
      <c r="C285" s="12">
        <v>5139</v>
      </c>
      <c r="D285" s="12">
        <v>1014</v>
      </c>
      <c r="E285" s="59" t="s">
        <v>691</v>
      </c>
      <c r="F285" s="16">
        <v>110</v>
      </c>
      <c r="G285" s="328">
        <v>151.2</v>
      </c>
      <c r="H285" s="16">
        <v>150</v>
      </c>
      <c r="I285" s="54">
        <v>210</v>
      </c>
      <c r="J285" s="149">
        <v>250</v>
      </c>
    </row>
    <row r="286" spans="1:10" ht="11.25" customHeight="1">
      <c r="A286" s="12">
        <v>2211</v>
      </c>
      <c r="B286" s="12" t="s">
        <v>902</v>
      </c>
      <c r="C286" s="12" t="s">
        <v>938</v>
      </c>
      <c r="D286" s="12" t="s">
        <v>1043</v>
      </c>
      <c r="E286" s="59" t="s">
        <v>1581</v>
      </c>
      <c r="F286" s="16">
        <v>900</v>
      </c>
      <c r="G286" s="328">
        <v>1013.2</v>
      </c>
      <c r="H286" s="16">
        <v>1000</v>
      </c>
      <c r="I286" s="54">
        <v>992</v>
      </c>
      <c r="J286" s="149">
        <v>1000</v>
      </c>
    </row>
    <row r="287" spans="1:10" ht="11.25" customHeight="1">
      <c r="A287" s="12">
        <v>2212</v>
      </c>
      <c r="B287" s="12" t="s">
        <v>902</v>
      </c>
      <c r="C287" s="12" t="s">
        <v>938</v>
      </c>
      <c r="D287" s="12" t="s">
        <v>1043</v>
      </c>
      <c r="E287" s="59" t="s">
        <v>1583</v>
      </c>
      <c r="F287" s="16">
        <v>160</v>
      </c>
      <c r="G287" s="328">
        <v>148.4</v>
      </c>
      <c r="H287" s="16">
        <v>100</v>
      </c>
      <c r="I287" s="54">
        <v>100</v>
      </c>
      <c r="J287" s="149">
        <v>100</v>
      </c>
    </row>
    <row r="288" spans="1:10" ht="11.25" customHeight="1">
      <c r="A288" s="12">
        <v>2213</v>
      </c>
      <c r="B288" s="12" t="s">
        <v>902</v>
      </c>
      <c r="C288" s="12" t="s">
        <v>938</v>
      </c>
      <c r="D288" s="12" t="s">
        <v>1043</v>
      </c>
      <c r="E288" s="59" t="s">
        <v>440</v>
      </c>
      <c r="F288" s="16">
        <v>650</v>
      </c>
      <c r="G288" s="328">
        <v>497.9</v>
      </c>
      <c r="H288" s="16">
        <v>550</v>
      </c>
      <c r="I288" s="54">
        <v>447</v>
      </c>
      <c r="J288" s="149">
        <v>500</v>
      </c>
    </row>
    <row r="289" spans="1:10" ht="11.25" customHeight="1">
      <c r="A289" s="12">
        <v>2214</v>
      </c>
      <c r="B289" s="12" t="s">
        <v>902</v>
      </c>
      <c r="C289" s="12" t="s">
        <v>938</v>
      </c>
      <c r="D289" s="12" t="s">
        <v>1043</v>
      </c>
      <c r="E289" s="59" t="s">
        <v>1584</v>
      </c>
      <c r="F289" s="16">
        <v>140</v>
      </c>
      <c r="G289" s="328">
        <v>203.2</v>
      </c>
      <c r="H289" s="16">
        <v>300</v>
      </c>
      <c r="I289" s="54">
        <v>300</v>
      </c>
      <c r="J289" s="149">
        <v>300</v>
      </c>
    </row>
    <row r="290" spans="1:10" ht="11.25" customHeight="1">
      <c r="A290" s="12">
        <v>2215</v>
      </c>
      <c r="B290" s="12">
        <v>108</v>
      </c>
      <c r="C290" s="12">
        <v>5139</v>
      </c>
      <c r="D290" s="12">
        <v>6171</v>
      </c>
      <c r="E290" s="59" t="s">
        <v>691</v>
      </c>
      <c r="F290" s="16">
        <v>260</v>
      </c>
      <c r="G290" s="328">
        <v>327.6</v>
      </c>
      <c r="H290" s="16">
        <v>300</v>
      </c>
      <c r="I290" s="54">
        <v>350</v>
      </c>
      <c r="J290" s="149">
        <v>350</v>
      </c>
    </row>
    <row r="291" spans="1:10" ht="11.25" customHeight="1">
      <c r="A291" s="12">
        <v>2216</v>
      </c>
      <c r="B291" s="12">
        <v>108</v>
      </c>
      <c r="C291" s="12">
        <v>5139</v>
      </c>
      <c r="D291" s="12">
        <v>6171</v>
      </c>
      <c r="E291" s="59" t="s">
        <v>1585</v>
      </c>
      <c r="F291" s="16">
        <v>340</v>
      </c>
      <c r="G291" s="328">
        <v>273.8</v>
      </c>
      <c r="H291" s="16">
        <v>300</v>
      </c>
      <c r="I291" s="54">
        <v>300</v>
      </c>
      <c r="J291" s="149">
        <v>350</v>
      </c>
    </row>
    <row r="292" spans="1:10" ht="11.25" customHeight="1">
      <c r="A292" s="12">
        <v>2217</v>
      </c>
      <c r="B292" s="12">
        <v>108</v>
      </c>
      <c r="C292" s="12">
        <v>5139</v>
      </c>
      <c r="D292" s="12">
        <v>6171</v>
      </c>
      <c r="E292" s="59" t="s">
        <v>1586</v>
      </c>
      <c r="F292" s="16">
        <v>60</v>
      </c>
      <c r="G292" s="328">
        <v>60.2</v>
      </c>
      <c r="H292" s="16">
        <v>100</v>
      </c>
      <c r="I292" s="54">
        <v>40</v>
      </c>
      <c r="J292" s="149">
        <v>40</v>
      </c>
    </row>
    <row r="293" spans="1:10" ht="11.25" customHeight="1">
      <c r="A293" s="12">
        <v>2218</v>
      </c>
      <c r="B293" s="12">
        <v>108</v>
      </c>
      <c r="C293" s="12">
        <v>5139</v>
      </c>
      <c r="D293" s="12">
        <v>6171</v>
      </c>
      <c r="E293" s="59" t="s">
        <v>1588</v>
      </c>
      <c r="F293" s="16">
        <v>110</v>
      </c>
      <c r="G293" s="328">
        <v>109.5</v>
      </c>
      <c r="H293" s="16">
        <v>100</v>
      </c>
      <c r="I293" s="54">
        <v>100</v>
      </c>
      <c r="J293" s="149">
        <v>100</v>
      </c>
    </row>
    <row r="294" spans="1:10" ht="11.25" customHeight="1">
      <c r="A294" s="12">
        <v>2219</v>
      </c>
      <c r="B294" s="12">
        <v>108</v>
      </c>
      <c r="C294" s="12" t="s">
        <v>939</v>
      </c>
      <c r="D294" s="12" t="s">
        <v>1043</v>
      </c>
      <c r="E294" s="59" t="s">
        <v>457</v>
      </c>
      <c r="F294" s="16">
        <v>400</v>
      </c>
      <c r="G294" s="328">
        <v>364.9</v>
      </c>
      <c r="H294" s="16">
        <v>380</v>
      </c>
      <c r="I294" s="54">
        <v>380</v>
      </c>
      <c r="J294" s="149">
        <v>380</v>
      </c>
    </row>
    <row r="295" spans="1:10" ht="11.25" customHeight="1">
      <c r="A295" s="12">
        <v>2220</v>
      </c>
      <c r="B295" s="12">
        <v>108</v>
      </c>
      <c r="C295" s="12" t="s">
        <v>940</v>
      </c>
      <c r="D295" s="12" t="s">
        <v>1043</v>
      </c>
      <c r="E295" s="59" t="s">
        <v>459</v>
      </c>
      <c r="F295" s="16">
        <v>2800</v>
      </c>
      <c r="G295" s="328">
        <v>2131.3</v>
      </c>
      <c r="H295" s="16">
        <v>2300</v>
      </c>
      <c r="I295" s="54">
        <v>2300</v>
      </c>
      <c r="J295" s="149">
        <v>2300</v>
      </c>
    </row>
    <row r="296" spans="1:10" ht="11.25" customHeight="1">
      <c r="A296" s="12">
        <v>2221</v>
      </c>
      <c r="B296" s="12">
        <v>108</v>
      </c>
      <c r="C296" s="12" t="s">
        <v>1032</v>
      </c>
      <c r="D296" s="12">
        <v>5512</v>
      </c>
      <c r="E296" s="59" t="s">
        <v>1026</v>
      </c>
      <c r="F296" s="16">
        <v>40</v>
      </c>
      <c r="G296" s="328">
        <v>41.2</v>
      </c>
      <c r="H296" s="16">
        <v>45</v>
      </c>
      <c r="I296" s="54">
        <v>45</v>
      </c>
      <c r="J296" s="149">
        <v>50</v>
      </c>
    </row>
    <row r="297" spans="1:10" ht="11.25" customHeight="1">
      <c r="A297" s="12">
        <v>2222</v>
      </c>
      <c r="B297" s="12" t="s">
        <v>902</v>
      </c>
      <c r="C297" s="12" t="s">
        <v>941</v>
      </c>
      <c r="D297" s="12" t="s">
        <v>1043</v>
      </c>
      <c r="E297" s="59" t="s">
        <v>942</v>
      </c>
      <c r="F297" s="16">
        <v>2350</v>
      </c>
      <c r="G297" s="328">
        <v>2471.4</v>
      </c>
      <c r="H297" s="16">
        <v>2200</v>
      </c>
      <c r="I297" s="54">
        <v>2200</v>
      </c>
      <c r="J297" s="149">
        <v>2420</v>
      </c>
    </row>
    <row r="298" spans="1:10" ht="11.25" customHeight="1">
      <c r="A298" s="12">
        <v>2223</v>
      </c>
      <c r="B298" s="12" t="s">
        <v>902</v>
      </c>
      <c r="C298" s="12" t="s">
        <v>943</v>
      </c>
      <c r="D298" s="12" t="s">
        <v>1043</v>
      </c>
      <c r="E298" s="59" t="s">
        <v>944</v>
      </c>
      <c r="F298" s="16">
        <v>650</v>
      </c>
      <c r="G298" s="328">
        <v>763</v>
      </c>
      <c r="H298" s="16">
        <v>750</v>
      </c>
      <c r="I298" s="54">
        <v>750</v>
      </c>
      <c r="J298" s="149">
        <v>750</v>
      </c>
    </row>
    <row r="299" spans="1:10" ht="11.25" customHeight="1">
      <c r="A299" s="12">
        <v>2224</v>
      </c>
      <c r="B299" s="12" t="s">
        <v>902</v>
      </c>
      <c r="C299" s="12" t="s">
        <v>945</v>
      </c>
      <c r="D299" s="12" t="s">
        <v>1043</v>
      </c>
      <c r="E299" s="59" t="s">
        <v>1044</v>
      </c>
      <c r="F299" s="16">
        <v>6500</v>
      </c>
      <c r="G299" s="328">
        <v>6117.5</v>
      </c>
      <c r="H299" s="16">
        <v>6000</v>
      </c>
      <c r="I299" s="54">
        <v>6022</v>
      </c>
      <c r="J299" s="149">
        <v>6500</v>
      </c>
    </row>
    <row r="300" spans="1:10" ht="11.25" customHeight="1">
      <c r="A300" s="12">
        <v>2225</v>
      </c>
      <c r="B300" s="12" t="s">
        <v>902</v>
      </c>
      <c r="C300" s="12" t="s">
        <v>946</v>
      </c>
      <c r="D300" s="12" t="s">
        <v>1043</v>
      </c>
      <c r="E300" s="59" t="s">
        <v>947</v>
      </c>
      <c r="F300" s="16">
        <v>3300</v>
      </c>
      <c r="G300" s="328">
        <v>2756.4</v>
      </c>
      <c r="H300" s="16">
        <v>3200</v>
      </c>
      <c r="I300" s="54">
        <v>3200</v>
      </c>
      <c r="J300" s="149">
        <v>3300</v>
      </c>
    </row>
    <row r="301" spans="1:10" ht="11.25" customHeight="1">
      <c r="A301" s="23">
        <v>2780</v>
      </c>
      <c r="B301" s="12">
        <v>108</v>
      </c>
      <c r="C301" s="12">
        <v>5163</v>
      </c>
      <c r="D301" s="12">
        <v>3419</v>
      </c>
      <c r="E301" s="59" t="s">
        <v>1612</v>
      </c>
      <c r="F301" s="16">
        <v>0</v>
      </c>
      <c r="G301" s="328">
        <v>0</v>
      </c>
      <c r="H301" s="16">
        <v>0</v>
      </c>
      <c r="I301" s="54">
        <v>0</v>
      </c>
      <c r="J301" s="149">
        <v>10</v>
      </c>
    </row>
    <row r="302" spans="1:10" ht="11.25" customHeight="1">
      <c r="A302" s="12">
        <v>2226</v>
      </c>
      <c r="B302" s="12" t="s">
        <v>902</v>
      </c>
      <c r="C302" s="12" t="s">
        <v>948</v>
      </c>
      <c r="D302" s="12">
        <v>1014</v>
      </c>
      <c r="E302" s="59" t="s">
        <v>336</v>
      </c>
      <c r="F302" s="16">
        <v>35</v>
      </c>
      <c r="G302" s="328">
        <v>56.8</v>
      </c>
      <c r="H302" s="16">
        <v>58</v>
      </c>
      <c r="I302" s="54">
        <v>131</v>
      </c>
      <c r="J302" s="149">
        <v>131</v>
      </c>
    </row>
    <row r="303" spans="1:10" ht="11.25" customHeight="1">
      <c r="A303" s="23">
        <v>2781</v>
      </c>
      <c r="B303" s="12">
        <v>108</v>
      </c>
      <c r="C303" s="12">
        <v>5164</v>
      </c>
      <c r="D303" s="12">
        <v>3419</v>
      </c>
      <c r="E303" s="59" t="s">
        <v>297</v>
      </c>
      <c r="F303" s="16">
        <v>0</v>
      </c>
      <c r="G303" s="328">
        <v>0</v>
      </c>
      <c r="H303" s="16">
        <v>0</v>
      </c>
      <c r="I303" s="54">
        <v>0</v>
      </c>
      <c r="J303" s="149">
        <v>15</v>
      </c>
    </row>
    <row r="304" spans="1:10" ht="11.25" customHeight="1">
      <c r="A304" s="12">
        <v>2227</v>
      </c>
      <c r="B304" s="12" t="s">
        <v>902</v>
      </c>
      <c r="C304" s="12" t="s">
        <v>948</v>
      </c>
      <c r="D304" s="12" t="s">
        <v>1043</v>
      </c>
      <c r="E304" s="59" t="s">
        <v>1439</v>
      </c>
      <c r="F304" s="16">
        <v>450</v>
      </c>
      <c r="G304" s="328">
        <v>229.7</v>
      </c>
      <c r="H304" s="16">
        <v>49</v>
      </c>
      <c r="I304" s="54">
        <v>63</v>
      </c>
      <c r="J304" s="149">
        <v>30</v>
      </c>
    </row>
    <row r="305" spans="1:10" ht="11.25" customHeight="1">
      <c r="A305" s="12">
        <v>2228</v>
      </c>
      <c r="B305" s="12" t="s">
        <v>902</v>
      </c>
      <c r="C305" s="12" t="s">
        <v>1045</v>
      </c>
      <c r="D305" s="12" t="s">
        <v>1043</v>
      </c>
      <c r="E305" s="59" t="s">
        <v>965</v>
      </c>
      <c r="F305" s="16">
        <v>50</v>
      </c>
      <c r="G305" s="328">
        <v>98.2</v>
      </c>
      <c r="H305" s="16">
        <v>50</v>
      </c>
      <c r="I305" s="54">
        <v>151</v>
      </c>
      <c r="J305" s="149">
        <v>50</v>
      </c>
    </row>
    <row r="306" spans="1:10" ht="11.25" customHeight="1">
      <c r="A306" s="12">
        <v>2229</v>
      </c>
      <c r="B306" s="12" t="s">
        <v>902</v>
      </c>
      <c r="C306" s="12">
        <v>5166</v>
      </c>
      <c r="D306" s="12" t="s">
        <v>1043</v>
      </c>
      <c r="E306" s="59" t="s">
        <v>1589</v>
      </c>
      <c r="F306" s="16">
        <v>200</v>
      </c>
      <c r="G306" s="328">
        <v>170.9</v>
      </c>
      <c r="H306" s="16">
        <v>250</v>
      </c>
      <c r="I306" s="54">
        <v>212</v>
      </c>
      <c r="J306" s="149">
        <v>200</v>
      </c>
    </row>
    <row r="307" spans="1:10" ht="11.25" customHeight="1">
      <c r="A307" s="12">
        <v>2230</v>
      </c>
      <c r="B307" s="12" t="s">
        <v>902</v>
      </c>
      <c r="C307" s="12" t="s">
        <v>950</v>
      </c>
      <c r="D307" s="12" t="s">
        <v>1043</v>
      </c>
      <c r="E307" s="59" t="s">
        <v>1027</v>
      </c>
      <c r="F307" s="16">
        <v>20</v>
      </c>
      <c r="G307" s="328">
        <v>3.3</v>
      </c>
      <c r="H307" s="16">
        <v>20</v>
      </c>
      <c r="I307" s="54">
        <v>20</v>
      </c>
      <c r="J307" s="149">
        <v>33</v>
      </c>
    </row>
    <row r="308" spans="1:10" ht="11.25" customHeight="1">
      <c r="A308" s="12">
        <v>2231</v>
      </c>
      <c r="B308" s="12" t="s">
        <v>902</v>
      </c>
      <c r="C308" s="12" t="s">
        <v>953</v>
      </c>
      <c r="D308" s="12">
        <v>1014</v>
      </c>
      <c r="E308" s="59" t="s">
        <v>617</v>
      </c>
      <c r="F308" s="16">
        <v>500</v>
      </c>
      <c r="G308" s="328">
        <v>569.7</v>
      </c>
      <c r="H308" s="16">
        <v>550</v>
      </c>
      <c r="I308" s="54">
        <v>543</v>
      </c>
      <c r="J308" s="149">
        <v>500</v>
      </c>
    </row>
    <row r="309" spans="1:10" ht="11.25" customHeight="1">
      <c r="A309" s="12">
        <v>2232</v>
      </c>
      <c r="B309" s="12" t="s">
        <v>902</v>
      </c>
      <c r="C309" s="12" t="s">
        <v>953</v>
      </c>
      <c r="D309" s="12" t="s">
        <v>1000</v>
      </c>
      <c r="E309" s="59" t="s">
        <v>470</v>
      </c>
      <c r="F309" s="16">
        <v>130</v>
      </c>
      <c r="G309" s="328">
        <v>184.7</v>
      </c>
      <c r="H309" s="16">
        <v>90</v>
      </c>
      <c r="I309" s="54">
        <v>90</v>
      </c>
      <c r="J309" s="149">
        <v>90</v>
      </c>
    </row>
    <row r="310" spans="1:10" ht="11.25" customHeight="1">
      <c r="A310" s="23">
        <v>2782</v>
      </c>
      <c r="B310" s="12">
        <v>108</v>
      </c>
      <c r="C310" s="12">
        <v>5169</v>
      </c>
      <c r="D310" s="12">
        <v>3419</v>
      </c>
      <c r="E310" s="59" t="s">
        <v>300</v>
      </c>
      <c r="F310" s="16">
        <v>0</v>
      </c>
      <c r="G310" s="328">
        <v>0</v>
      </c>
      <c r="H310" s="16">
        <v>0</v>
      </c>
      <c r="I310" s="54">
        <v>0</v>
      </c>
      <c r="J310" s="149">
        <v>10</v>
      </c>
    </row>
    <row r="311" spans="1:10" ht="11.25" customHeight="1">
      <c r="A311" s="12">
        <v>2233</v>
      </c>
      <c r="B311" s="12" t="s">
        <v>902</v>
      </c>
      <c r="C311" s="12" t="s">
        <v>953</v>
      </c>
      <c r="D311" s="12" t="s">
        <v>1043</v>
      </c>
      <c r="E311" s="59" t="s">
        <v>618</v>
      </c>
      <c r="F311" s="16">
        <v>2800</v>
      </c>
      <c r="G311" s="328">
        <v>2622.9</v>
      </c>
      <c r="H311" s="16">
        <v>2700</v>
      </c>
      <c r="I311" s="54">
        <v>2675</v>
      </c>
      <c r="J311" s="149">
        <v>2800</v>
      </c>
    </row>
    <row r="312" spans="1:10" ht="11.25" customHeight="1">
      <c r="A312" s="12">
        <v>2234</v>
      </c>
      <c r="B312" s="12" t="s">
        <v>902</v>
      </c>
      <c r="C312" s="12" t="s">
        <v>953</v>
      </c>
      <c r="D312" s="12" t="s">
        <v>1043</v>
      </c>
      <c r="E312" s="59" t="s">
        <v>620</v>
      </c>
      <c r="F312" s="16">
        <v>240</v>
      </c>
      <c r="G312" s="328">
        <v>115.6</v>
      </c>
      <c r="H312" s="16">
        <v>150</v>
      </c>
      <c r="I312" s="54">
        <v>150</v>
      </c>
      <c r="J312" s="149">
        <v>150</v>
      </c>
    </row>
    <row r="313" spans="1:10" ht="11.25" customHeight="1">
      <c r="A313" s="12">
        <v>2235</v>
      </c>
      <c r="B313" s="12" t="s">
        <v>902</v>
      </c>
      <c r="C313" s="12" t="s">
        <v>953</v>
      </c>
      <c r="D313" s="12" t="s">
        <v>1043</v>
      </c>
      <c r="E313" s="59" t="s">
        <v>621</v>
      </c>
      <c r="F313" s="16">
        <v>70</v>
      </c>
      <c r="G313" s="328">
        <v>9.5</v>
      </c>
      <c r="H313" s="16">
        <v>50</v>
      </c>
      <c r="I313" s="54">
        <v>50</v>
      </c>
      <c r="J313" s="149">
        <v>50</v>
      </c>
    </row>
    <row r="314" spans="1:10" ht="11.25" customHeight="1">
      <c r="A314" s="12">
        <v>2236</v>
      </c>
      <c r="B314" s="12" t="s">
        <v>902</v>
      </c>
      <c r="C314" s="12" t="s">
        <v>953</v>
      </c>
      <c r="D314" s="12" t="s">
        <v>1043</v>
      </c>
      <c r="E314" s="59" t="s">
        <v>622</v>
      </c>
      <c r="F314" s="16">
        <v>1700</v>
      </c>
      <c r="G314" s="328">
        <v>2149</v>
      </c>
      <c r="H314" s="16">
        <v>2300</v>
      </c>
      <c r="I314" s="54">
        <v>2300</v>
      </c>
      <c r="J314" s="149">
        <v>2300</v>
      </c>
    </row>
    <row r="315" spans="1:10" ht="11.25" customHeight="1">
      <c r="A315" s="12">
        <v>2237</v>
      </c>
      <c r="B315" s="12" t="s">
        <v>902</v>
      </c>
      <c r="C315" s="12" t="s">
        <v>953</v>
      </c>
      <c r="D315" s="12" t="s">
        <v>1043</v>
      </c>
      <c r="E315" s="59" t="s">
        <v>623</v>
      </c>
      <c r="F315" s="16">
        <v>320</v>
      </c>
      <c r="G315" s="328">
        <v>455</v>
      </c>
      <c r="H315" s="16">
        <v>320</v>
      </c>
      <c r="I315" s="54">
        <v>320</v>
      </c>
      <c r="J315" s="149">
        <v>300</v>
      </c>
    </row>
    <row r="316" spans="1:10" ht="11.25" customHeight="1">
      <c r="A316" s="12">
        <v>2238</v>
      </c>
      <c r="B316" s="12" t="s">
        <v>902</v>
      </c>
      <c r="C316" s="12" t="s">
        <v>953</v>
      </c>
      <c r="D316" s="12" t="s">
        <v>1043</v>
      </c>
      <c r="E316" s="59" t="s">
        <v>463</v>
      </c>
      <c r="F316" s="16">
        <v>2050</v>
      </c>
      <c r="G316" s="328">
        <v>1156.3</v>
      </c>
      <c r="H316" s="16">
        <v>2000</v>
      </c>
      <c r="I316" s="54">
        <v>2000</v>
      </c>
      <c r="J316" s="149">
        <v>2000</v>
      </c>
    </row>
    <row r="317" spans="1:10" ht="11.25" customHeight="1">
      <c r="A317" s="12">
        <v>2239</v>
      </c>
      <c r="B317" s="12" t="s">
        <v>902</v>
      </c>
      <c r="C317" s="12" t="s">
        <v>953</v>
      </c>
      <c r="D317" s="12" t="s">
        <v>1043</v>
      </c>
      <c r="E317" s="59" t="s">
        <v>624</v>
      </c>
      <c r="F317" s="16">
        <v>300</v>
      </c>
      <c r="G317" s="328">
        <v>311.8</v>
      </c>
      <c r="H317" s="16">
        <v>350</v>
      </c>
      <c r="I317" s="54">
        <v>350</v>
      </c>
      <c r="J317" s="149">
        <v>100</v>
      </c>
    </row>
    <row r="318" spans="1:10" ht="11.25" customHeight="1">
      <c r="A318" s="12">
        <v>2240</v>
      </c>
      <c r="B318" s="12" t="s">
        <v>902</v>
      </c>
      <c r="C318" s="12">
        <v>5169</v>
      </c>
      <c r="D318" s="12">
        <v>6171</v>
      </c>
      <c r="E318" s="59" t="s">
        <v>612</v>
      </c>
      <c r="F318" s="16">
        <v>1400</v>
      </c>
      <c r="G318" s="328">
        <v>1682.7</v>
      </c>
      <c r="H318" s="16">
        <v>1500</v>
      </c>
      <c r="I318" s="54">
        <v>1486</v>
      </c>
      <c r="J318" s="149">
        <v>1500</v>
      </c>
    </row>
    <row r="319" spans="1:10" ht="11.25" customHeight="1">
      <c r="A319" s="10">
        <v>2626</v>
      </c>
      <c r="B319" s="10">
        <v>108</v>
      </c>
      <c r="C319" s="10">
        <v>5169</v>
      </c>
      <c r="D319" s="10">
        <v>6171</v>
      </c>
      <c r="E319" s="59" t="s">
        <v>1446</v>
      </c>
      <c r="F319" s="16">
        <v>0</v>
      </c>
      <c r="G319" s="328">
        <v>78</v>
      </c>
      <c r="H319" s="16">
        <v>0</v>
      </c>
      <c r="I319" s="54">
        <v>0</v>
      </c>
      <c r="J319" s="149">
        <v>0</v>
      </c>
    </row>
    <row r="320" spans="1:10" ht="11.25" customHeight="1">
      <c r="A320" s="12">
        <v>2241</v>
      </c>
      <c r="B320" s="12">
        <v>108</v>
      </c>
      <c r="C320" s="12">
        <v>5171</v>
      </c>
      <c r="D320" s="12">
        <v>1014</v>
      </c>
      <c r="E320" s="59" t="s">
        <v>844</v>
      </c>
      <c r="F320" s="16">
        <v>10</v>
      </c>
      <c r="G320" s="328">
        <v>39.8</v>
      </c>
      <c r="H320" s="16">
        <v>10</v>
      </c>
      <c r="I320" s="54">
        <v>66</v>
      </c>
      <c r="J320" s="149">
        <v>30</v>
      </c>
    </row>
    <row r="321" spans="1:10" ht="11.25" customHeight="1">
      <c r="A321" s="12">
        <v>2242</v>
      </c>
      <c r="B321" s="12" t="s">
        <v>902</v>
      </c>
      <c r="C321" s="12" t="s">
        <v>954</v>
      </c>
      <c r="D321" s="12" t="s">
        <v>1043</v>
      </c>
      <c r="E321" s="59" t="s">
        <v>255</v>
      </c>
      <c r="F321" s="16">
        <v>300</v>
      </c>
      <c r="G321" s="328">
        <v>386.4</v>
      </c>
      <c r="H321" s="16">
        <v>500</v>
      </c>
      <c r="I321" s="54">
        <v>448</v>
      </c>
      <c r="J321" s="149">
        <v>500</v>
      </c>
    </row>
    <row r="322" spans="1:10" ht="11.25" customHeight="1">
      <c r="A322" s="12">
        <v>2243</v>
      </c>
      <c r="B322" s="12" t="s">
        <v>902</v>
      </c>
      <c r="C322" s="12" t="s">
        <v>954</v>
      </c>
      <c r="D322" s="12" t="s">
        <v>1043</v>
      </c>
      <c r="E322" s="59" t="s">
        <v>261</v>
      </c>
      <c r="F322" s="16">
        <v>200</v>
      </c>
      <c r="G322" s="328">
        <v>243.6</v>
      </c>
      <c r="H322" s="16">
        <v>150</v>
      </c>
      <c r="I322" s="54">
        <v>207</v>
      </c>
      <c r="J322" s="149">
        <v>150</v>
      </c>
    </row>
    <row r="323" spans="1:10" ht="11.25" customHeight="1">
      <c r="A323" s="12">
        <v>2244</v>
      </c>
      <c r="B323" s="12" t="s">
        <v>902</v>
      </c>
      <c r="C323" s="12" t="s">
        <v>954</v>
      </c>
      <c r="D323" s="12" t="s">
        <v>1043</v>
      </c>
      <c r="E323" s="59" t="s">
        <v>1590</v>
      </c>
      <c r="F323" s="16">
        <v>200</v>
      </c>
      <c r="G323" s="328">
        <v>164.8</v>
      </c>
      <c r="H323" s="16">
        <v>200</v>
      </c>
      <c r="I323" s="54">
        <v>280</v>
      </c>
      <c r="J323" s="149">
        <v>200</v>
      </c>
    </row>
    <row r="324" spans="1:10" ht="11.25" customHeight="1">
      <c r="A324" s="12">
        <v>2245</v>
      </c>
      <c r="B324" s="12" t="s">
        <v>902</v>
      </c>
      <c r="C324" s="12" t="s">
        <v>954</v>
      </c>
      <c r="D324" s="12" t="s">
        <v>1043</v>
      </c>
      <c r="E324" s="59" t="s">
        <v>1614</v>
      </c>
      <c r="F324" s="16">
        <v>200</v>
      </c>
      <c r="G324" s="328">
        <v>93.5</v>
      </c>
      <c r="H324" s="16">
        <v>380</v>
      </c>
      <c r="I324" s="54">
        <v>380</v>
      </c>
      <c r="J324" s="149">
        <v>250</v>
      </c>
    </row>
    <row r="325" spans="1:10" ht="11.25" customHeight="1">
      <c r="A325" s="12">
        <v>2246</v>
      </c>
      <c r="B325" s="12" t="s">
        <v>902</v>
      </c>
      <c r="C325" s="12" t="s">
        <v>954</v>
      </c>
      <c r="D325" s="12" t="s">
        <v>1043</v>
      </c>
      <c r="E325" s="59" t="s">
        <v>1046</v>
      </c>
      <c r="F325" s="16">
        <v>220</v>
      </c>
      <c r="G325" s="328">
        <v>117.6</v>
      </c>
      <c r="H325" s="16">
        <v>150</v>
      </c>
      <c r="I325" s="54">
        <v>150</v>
      </c>
      <c r="J325" s="149">
        <v>100</v>
      </c>
    </row>
    <row r="326" spans="1:10" ht="11.25" customHeight="1">
      <c r="A326" s="12">
        <v>2247</v>
      </c>
      <c r="B326" s="12">
        <v>108</v>
      </c>
      <c r="C326" s="12">
        <v>5171</v>
      </c>
      <c r="D326" s="12">
        <v>6171</v>
      </c>
      <c r="E326" s="59" t="s">
        <v>1047</v>
      </c>
      <c r="F326" s="16">
        <v>1400</v>
      </c>
      <c r="G326" s="328">
        <v>940.7</v>
      </c>
      <c r="H326" s="16">
        <v>1500</v>
      </c>
      <c r="I326" s="54">
        <v>1420</v>
      </c>
      <c r="J326" s="149">
        <v>2200</v>
      </c>
    </row>
    <row r="327" spans="1:10" ht="11.25" customHeight="1">
      <c r="A327" s="23">
        <v>2783</v>
      </c>
      <c r="B327" s="12">
        <v>108</v>
      </c>
      <c r="C327" s="12">
        <v>5173</v>
      </c>
      <c r="D327" s="12">
        <v>3419</v>
      </c>
      <c r="E327" s="59" t="s">
        <v>301</v>
      </c>
      <c r="F327" s="16">
        <v>0</v>
      </c>
      <c r="G327" s="328">
        <v>0</v>
      </c>
      <c r="H327" s="16">
        <v>0</v>
      </c>
      <c r="I327" s="54">
        <v>0</v>
      </c>
      <c r="J327" s="149">
        <v>5</v>
      </c>
    </row>
    <row r="328" spans="1:10" ht="11.25" customHeight="1">
      <c r="A328" s="12">
        <v>2248</v>
      </c>
      <c r="B328" s="12">
        <v>108</v>
      </c>
      <c r="C328" s="12" t="s">
        <v>957</v>
      </c>
      <c r="D328" s="12" t="s">
        <v>1043</v>
      </c>
      <c r="E328" s="59" t="s">
        <v>959</v>
      </c>
      <c r="F328" s="16">
        <v>805</v>
      </c>
      <c r="G328" s="328">
        <v>938.8</v>
      </c>
      <c r="H328" s="16">
        <v>878</v>
      </c>
      <c r="I328" s="54">
        <v>863</v>
      </c>
      <c r="J328" s="149">
        <v>700</v>
      </c>
    </row>
    <row r="329" spans="1:10" ht="11.25" customHeight="1">
      <c r="A329" s="23">
        <v>2784</v>
      </c>
      <c r="B329" s="12">
        <v>108</v>
      </c>
      <c r="C329" s="12">
        <v>5175</v>
      </c>
      <c r="D329" s="12">
        <v>3419</v>
      </c>
      <c r="E329" s="59" t="s">
        <v>298</v>
      </c>
      <c r="F329" s="16">
        <v>0</v>
      </c>
      <c r="G329" s="328">
        <v>0</v>
      </c>
      <c r="H329" s="16">
        <v>0</v>
      </c>
      <c r="I329" s="54">
        <v>0</v>
      </c>
      <c r="J329" s="149">
        <v>70</v>
      </c>
    </row>
    <row r="330" spans="1:10" ht="11.25" customHeight="1">
      <c r="A330" s="12">
        <v>2249</v>
      </c>
      <c r="B330" s="12">
        <v>108</v>
      </c>
      <c r="C330" s="12">
        <v>5189</v>
      </c>
      <c r="D330" s="12">
        <v>6171</v>
      </c>
      <c r="E330" s="59" t="s">
        <v>680</v>
      </c>
      <c r="F330" s="16">
        <v>5</v>
      </c>
      <c r="G330" s="328">
        <v>0</v>
      </c>
      <c r="H330" s="16">
        <v>0</v>
      </c>
      <c r="I330" s="54">
        <v>0</v>
      </c>
      <c r="J330" s="149">
        <v>0</v>
      </c>
    </row>
    <row r="331" spans="1:10" ht="11.25" customHeight="1">
      <c r="A331" s="23">
        <v>2785</v>
      </c>
      <c r="B331" s="12">
        <v>108</v>
      </c>
      <c r="C331" s="12">
        <v>5194</v>
      </c>
      <c r="D331" s="12">
        <v>3419</v>
      </c>
      <c r="E331" s="59" t="s">
        <v>299</v>
      </c>
      <c r="F331" s="16">
        <v>0</v>
      </c>
      <c r="G331" s="328">
        <v>0</v>
      </c>
      <c r="H331" s="16">
        <v>0</v>
      </c>
      <c r="I331" s="54">
        <v>0</v>
      </c>
      <c r="J331" s="149">
        <v>10</v>
      </c>
    </row>
    <row r="332" spans="1:10" ht="11.25" customHeight="1">
      <c r="A332" s="12">
        <v>2250</v>
      </c>
      <c r="B332" s="12">
        <v>108</v>
      </c>
      <c r="C332" s="12">
        <v>5361</v>
      </c>
      <c r="D332" s="12">
        <v>6171</v>
      </c>
      <c r="E332" s="59" t="s">
        <v>1005</v>
      </c>
      <c r="F332" s="16">
        <v>20</v>
      </c>
      <c r="G332" s="328">
        <v>23.6</v>
      </c>
      <c r="H332" s="16">
        <v>35</v>
      </c>
      <c r="I332" s="54">
        <v>50</v>
      </c>
      <c r="J332" s="149">
        <v>50</v>
      </c>
    </row>
    <row r="333" spans="1:10" ht="11.25" customHeight="1">
      <c r="A333" s="12">
        <v>2251</v>
      </c>
      <c r="B333" s="12">
        <v>108</v>
      </c>
      <c r="C333" s="12">
        <v>5362</v>
      </c>
      <c r="D333" s="12" t="s">
        <v>1043</v>
      </c>
      <c r="E333" s="59" t="s">
        <v>963</v>
      </c>
      <c r="F333" s="16">
        <v>20</v>
      </c>
      <c r="G333" s="328">
        <v>14.5</v>
      </c>
      <c r="H333" s="16">
        <v>20</v>
      </c>
      <c r="I333" s="54">
        <v>30</v>
      </c>
      <c r="J333" s="149">
        <v>20</v>
      </c>
    </row>
    <row r="334" spans="1:10" ht="11.25" customHeight="1">
      <c r="A334" s="12">
        <v>2609</v>
      </c>
      <c r="B334" s="12">
        <v>108</v>
      </c>
      <c r="C334" s="12">
        <v>5139</v>
      </c>
      <c r="D334" s="12">
        <v>6117</v>
      </c>
      <c r="E334" s="59" t="s">
        <v>95</v>
      </c>
      <c r="F334" s="16">
        <v>0</v>
      </c>
      <c r="G334" s="328">
        <v>318</v>
      </c>
      <c r="H334" s="16">
        <v>0</v>
      </c>
      <c r="I334" s="54">
        <v>0</v>
      </c>
      <c r="J334" s="149">
        <v>0</v>
      </c>
    </row>
    <row r="335" spans="1:10" ht="11.25" customHeight="1">
      <c r="A335" s="12">
        <v>2610</v>
      </c>
      <c r="B335" s="12">
        <v>108</v>
      </c>
      <c r="C335" s="12">
        <v>5161</v>
      </c>
      <c r="D335" s="12">
        <v>6117</v>
      </c>
      <c r="E335" s="59" t="s">
        <v>1100</v>
      </c>
      <c r="F335" s="16">
        <v>0</v>
      </c>
      <c r="G335" s="328">
        <v>353</v>
      </c>
      <c r="H335" s="16">
        <v>0</v>
      </c>
      <c r="I335" s="54">
        <v>0</v>
      </c>
      <c r="J335" s="149">
        <v>0</v>
      </c>
    </row>
    <row r="336" spans="1:10" ht="11.25" customHeight="1">
      <c r="A336" s="12">
        <v>2611</v>
      </c>
      <c r="B336" s="12">
        <v>108</v>
      </c>
      <c r="C336" s="12">
        <v>5162</v>
      </c>
      <c r="D336" s="12">
        <v>6117</v>
      </c>
      <c r="E336" s="59" t="s">
        <v>103</v>
      </c>
      <c r="F336" s="16">
        <v>0</v>
      </c>
      <c r="G336" s="328">
        <v>1.2</v>
      </c>
      <c r="H336" s="16">
        <v>0</v>
      </c>
      <c r="I336" s="54">
        <v>0</v>
      </c>
      <c r="J336" s="149">
        <v>0</v>
      </c>
    </row>
    <row r="337" spans="1:10" ht="11.25" customHeight="1">
      <c r="A337" s="12">
        <v>2612</v>
      </c>
      <c r="B337" s="12">
        <v>108</v>
      </c>
      <c r="C337" s="12">
        <v>5164</v>
      </c>
      <c r="D337" s="12">
        <v>6117</v>
      </c>
      <c r="E337" s="59" t="s">
        <v>196</v>
      </c>
      <c r="F337" s="16">
        <v>0</v>
      </c>
      <c r="G337" s="328">
        <v>1556.9</v>
      </c>
      <c r="H337" s="16">
        <v>0</v>
      </c>
      <c r="I337" s="54">
        <v>0</v>
      </c>
      <c r="J337" s="149">
        <v>0</v>
      </c>
    </row>
    <row r="338" spans="1:10" ht="11.25" customHeight="1">
      <c r="A338" s="12">
        <v>2613</v>
      </c>
      <c r="B338" s="12">
        <v>108</v>
      </c>
      <c r="C338" s="12">
        <v>5169</v>
      </c>
      <c r="D338" s="12">
        <v>6117</v>
      </c>
      <c r="E338" s="59" t="s">
        <v>1101</v>
      </c>
      <c r="F338" s="16">
        <v>0</v>
      </c>
      <c r="G338" s="328">
        <v>243.9</v>
      </c>
      <c r="H338" s="16">
        <v>0</v>
      </c>
      <c r="I338" s="54">
        <v>0</v>
      </c>
      <c r="J338" s="149">
        <v>0</v>
      </c>
    </row>
    <row r="339" spans="1:10" ht="11.25" customHeight="1">
      <c r="A339" s="12">
        <v>2614</v>
      </c>
      <c r="B339" s="12">
        <v>108</v>
      </c>
      <c r="C339" s="12">
        <v>5163</v>
      </c>
      <c r="D339" s="12">
        <v>6117</v>
      </c>
      <c r="E339" s="59" t="s">
        <v>104</v>
      </c>
      <c r="F339" s="16">
        <v>0</v>
      </c>
      <c r="G339" s="328">
        <v>8.7</v>
      </c>
      <c r="H339" s="16">
        <v>0</v>
      </c>
      <c r="I339" s="54">
        <v>0</v>
      </c>
      <c r="J339" s="149">
        <v>0</v>
      </c>
    </row>
    <row r="340" spans="1:10" ht="11.25" customHeight="1">
      <c r="A340" s="12">
        <v>2615</v>
      </c>
      <c r="B340" s="12">
        <v>108</v>
      </c>
      <c r="C340" s="12">
        <v>5175</v>
      </c>
      <c r="D340" s="12">
        <v>6117</v>
      </c>
      <c r="E340" s="59" t="s">
        <v>1102</v>
      </c>
      <c r="F340" s="16">
        <v>0</v>
      </c>
      <c r="G340" s="328">
        <v>86.8</v>
      </c>
      <c r="H340" s="16">
        <v>0</v>
      </c>
      <c r="I340" s="54">
        <v>0</v>
      </c>
      <c r="J340" s="149">
        <v>0</v>
      </c>
    </row>
    <row r="341" spans="1:10" ht="11.25" customHeight="1">
      <c r="A341" s="12">
        <v>2623</v>
      </c>
      <c r="B341" s="12">
        <v>108</v>
      </c>
      <c r="C341" s="12">
        <v>5156</v>
      </c>
      <c r="D341" s="12">
        <v>6117</v>
      </c>
      <c r="E341" s="59" t="s">
        <v>1105</v>
      </c>
      <c r="F341" s="16">
        <v>0</v>
      </c>
      <c r="G341" s="328">
        <v>3.1</v>
      </c>
      <c r="H341" s="16">
        <v>0</v>
      </c>
      <c r="I341" s="54">
        <v>0</v>
      </c>
      <c r="J341" s="149">
        <v>0</v>
      </c>
    </row>
    <row r="342" spans="1:10" ht="11.25" customHeight="1">
      <c r="A342" s="10">
        <v>2654</v>
      </c>
      <c r="B342" s="10">
        <v>108</v>
      </c>
      <c r="C342" s="10">
        <v>5139</v>
      </c>
      <c r="D342" s="10">
        <v>6115</v>
      </c>
      <c r="E342" s="59" t="s">
        <v>802</v>
      </c>
      <c r="F342" s="16">
        <v>0</v>
      </c>
      <c r="G342" s="328">
        <v>50.4</v>
      </c>
      <c r="H342" s="16">
        <v>0</v>
      </c>
      <c r="I342" s="54">
        <v>0</v>
      </c>
      <c r="J342" s="149">
        <v>0</v>
      </c>
    </row>
    <row r="343" spans="1:10" ht="11.25" customHeight="1">
      <c r="A343" s="10">
        <v>2656</v>
      </c>
      <c r="B343" s="10">
        <v>108</v>
      </c>
      <c r="C343" s="10">
        <v>5161</v>
      </c>
      <c r="D343" s="10">
        <v>6115</v>
      </c>
      <c r="E343" s="59" t="s">
        <v>803</v>
      </c>
      <c r="F343" s="16">
        <v>0</v>
      </c>
      <c r="G343" s="328">
        <v>248.3</v>
      </c>
      <c r="H343" s="16">
        <v>0</v>
      </c>
      <c r="I343" s="54">
        <v>0</v>
      </c>
      <c r="J343" s="149">
        <v>0</v>
      </c>
    </row>
    <row r="344" spans="1:10" ht="11.25" customHeight="1">
      <c r="A344" s="10">
        <v>2657</v>
      </c>
      <c r="B344" s="10">
        <v>108</v>
      </c>
      <c r="C344" s="10">
        <v>5162</v>
      </c>
      <c r="D344" s="10">
        <v>6115</v>
      </c>
      <c r="E344" s="59" t="s">
        <v>100</v>
      </c>
      <c r="F344" s="16">
        <v>0</v>
      </c>
      <c r="G344" s="328">
        <v>1.2</v>
      </c>
      <c r="H344" s="16">
        <v>0</v>
      </c>
      <c r="I344" s="54">
        <v>0</v>
      </c>
      <c r="J344" s="149">
        <v>0</v>
      </c>
    </row>
    <row r="345" spans="1:10" ht="11.25" customHeight="1">
      <c r="A345" s="10">
        <v>2659</v>
      </c>
      <c r="B345" s="10">
        <v>108</v>
      </c>
      <c r="C345" s="10">
        <v>5164</v>
      </c>
      <c r="D345" s="10">
        <v>6115</v>
      </c>
      <c r="E345" s="59" t="s">
        <v>804</v>
      </c>
      <c r="F345" s="16">
        <v>0</v>
      </c>
      <c r="G345" s="328">
        <v>1509.2</v>
      </c>
      <c r="H345" s="16">
        <v>0</v>
      </c>
      <c r="I345" s="54">
        <v>0</v>
      </c>
      <c r="J345" s="149">
        <v>0</v>
      </c>
    </row>
    <row r="346" spans="1:10" ht="11.25" customHeight="1">
      <c r="A346" s="10">
        <v>2660</v>
      </c>
      <c r="B346" s="10">
        <v>108</v>
      </c>
      <c r="C346" s="10">
        <v>5169</v>
      </c>
      <c r="D346" s="10">
        <v>6115</v>
      </c>
      <c r="E346" s="59" t="s">
        <v>805</v>
      </c>
      <c r="F346" s="16">
        <v>0</v>
      </c>
      <c r="G346" s="328">
        <v>244</v>
      </c>
      <c r="H346" s="16">
        <v>0</v>
      </c>
      <c r="I346" s="54">
        <v>0</v>
      </c>
      <c r="J346" s="149">
        <v>0</v>
      </c>
    </row>
    <row r="347" spans="1:10" ht="11.25" customHeight="1">
      <c r="A347" s="10">
        <v>2661</v>
      </c>
      <c r="B347" s="10">
        <v>108</v>
      </c>
      <c r="C347" s="10">
        <v>5175</v>
      </c>
      <c r="D347" s="10">
        <v>6115</v>
      </c>
      <c r="E347" s="59" t="s">
        <v>806</v>
      </c>
      <c r="F347" s="16">
        <v>0</v>
      </c>
      <c r="G347" s="328">
        <v>87.8</v>
      </c>
      <c r="H347" s="16">
        <v>0</v>
      </c>
      <c r="I347" s="54">
        <v>0</v>
      </c>
      <c r="J347" s="149">
        <v>0</v>
      </c>
    </row>
    <row r="348" spans="1:10" ht="11.25" customHeight="1">
      <c r="A348" s="33"/>
      <c r="B348" s="34" t="s">
        <v>402</v>
      </c>
      <c r="C348" s="35"/>
      <c r="D348" s="36"/>
      <c r="E348" s="38" t="s">
        <v>342</v>
      </c>
      <c r="F348" s="144">
        <f>SUBTOTAL(9,F275:F347)</f>
        <v>34900</v>
      </c>
      <c r="G348" s="324">
        <f>SUBTOTAL(9,G275:G347)</f>
        <v>37153.1</v>
      </c>
      <c r="H348" s="144">
        <f>SUBTOTAL(9,H275:H347)</f>
        <v>34200</v>
      </c>
      <c r="I348" s="324">
        <f>SUBTOTAL(9,I275:I347)</f>
        <v>34970</v>
      </c>
      <c r="J348" s="139">
        <f>SUBTOTAL(9,J275:J347)</f>
        <v>34639</v>
      </c>
    </row>
    <row r="349" spans="1:10" ht="12" customHeight="1">
      <c r="A349" s="12">
        <v>2252</v>
      </c>
      <c r="B349" s="12">
        <v>109</v>
      </c>
      <c r="C349" s="12">
        <v>5139</v>
      </c>
      <c r="D349" s="12">
        <v>3399</v>
      </c>
      <c r="E349" s="59" t="s">
        <v>441</v>
      </c>
      <c r="F349" s="16">
        <v>10</v>
      </c>
      <c r="G349" s="328">
        <v>0</v>
      </c>
      <c r="H349" s="16">
        <v>50</v>
      </c>
      <c r="I349" s="54">
        <v>50</v>
      </c>
      <c r="J349" s="149">
        <v>20</v>
      </c>
    </row>
    <row r="350" spans="1:10" ht="12" customHeight="1">
      <c r="A350" s="12">
        <v>2253</v>
      </c>
      <c r="B350" s="12">
        <v>109</v>
      </c>
      <c r="C350" s="12" t="s">
        <v>938</v>
      </c>
      <c r="D350" s="12">
        <v>3399</v>
      </c>
      <c r="E350" s="59" t="s">
        <v>1591</v>
      </c>
      <c r="F350" s="16">
        <v>25</v>
      </c>
      <c r="G350" s="328">
        <v>25.4</v>
      </c>
      <c r="H350" s="16">
        <v>30</v>
      </c>
      <c r="I350" s="54">
        <v>30</v>
      </c>
      <c r="J350" s="149">
        <v>30</v>
      </c>
    </row>
    <row r="351" spans="1:10" ht="12" customHeight="1">
      <c r="A351" s="12">
        <v>2254</v>
      </c>
      <c r="B351" s="12">
        <v>109</v>
      </c>
      <c r="C351" s="12" t="s">
        <v>953</v>
      </c>
      <c r="D351" s="12">
        <v>3399</v>
      </c>
      <c r="E351" s="59" t="s">
        <v>625</v>
      </c>
      <c r="F351" s="16">
        <v>25</v>
      </c>
      <c r="G351" s="328">
        <v>25</v>
      </c>
      <c r="H351" s="16">
        <v>50</v>
      </c>
      <c r="I351" s="54">
        <v>50</v>
      </c>
      <c r="J351" s="149">
        <v>30</v>
      </c>
    </row>
    <row r="352" spans="1:10" ht="12" customHeight="1">
      <c r="A352" s="12">
        <v>2255</v>
      </c>
      <c r="B352" s="12">
        <v>109</v>
      </c>
      <c r="C352" s="12">
        <v>5175</v>
      </c>
      <c r="D352" s="12">
        <v>3399</v>
      </c>
      <c r="E352" s="59" t="s">
        <v>961</v>
      </c>
      <c r="F352" s="16">
        <v>15</v>
      </c>
      <c r="G352" s="328">
        <v>4.9</v>
      </c>
      <c r="H352" s="16">
        <v>10</v>
      </c>
      <c r="I352" s="54">
        <v>10</v>
      </c>
      <c r="J352" s="149">
        <v>10</v>
      </c>
    </row>
    <row r="353" spans="1:10" ht="12" customHeight="1">
      <c r="A353" s="12">
        <v>2256</v>
      </c>
      <c r="B353" s="12">
        <v>109</v>
      </c>
      <c r="C353" s="12">
        <v>5192</v>
      </c>
      <c r="D353" s="12">
        <v>3632</v>
      </c>
      <c r="E353" s="59" t="s">
        <v>70</v>
      </c>
      <c r="F353" s="16">
        <v>100</v>
      </c>
      <c r="G353" s="328">
        <v>79.5</v>
      </c>
      <c r="H353" s="16">
        <v>130</v>
      </c>
      <c r="I353" s="54">
        <v>120.9</v>
      </c>
      <c r="J353" s="149">
        <v>100</v>
      </c>
    </row>
    <row r="354" spans="1:10" ht="12" customHeight="1">
      <c r="A354" s="12">
        <v>2257</v>
      </c>
      <c r="B354" s="12">
        <v>109</v>
      </c>
      <c r="C354" s="12">
        <v>5194</v>
      </c>
      <c r="D354" s="12">
        <v>3399</v>
      </c>
      <c r="E354" s="59" t="s">
        <v>1022</v>
      </c>
      <c r="F354" s="16">
        <v>30</v>
      </c>
      <c r="G354" s="328">
        <v>22.9</v>
      </c>
      <c r="H354" s="16">
        <v>20</v>
      </c>
      <c r="I354" s="54">
        <v>20</v>
      </c>
      <c r="J354" s="149">
        <v>110</v>
      </c>
    </row>
    <row r="355" spans="1:10" ht="12" customHeight="1">
      <c r="A355" s="12">
        <v>2743</v>
      </c>
      <c r="B355" s="12">
        <v>109</v>
      </c>
      <c r="C355" s="12">
        <v>5909</v>
      </c>
      <c r="D355" s="12">
        <v>3632</v>
      </c>
      <c r="E355" s="59" t="s">
        <v>1615</v>
      </c>
      <c r="F355" s="16">
        <v>0</v>
      </c>
      <c r="G355" s="328">
        <v>0</v>
      </c>
      <c r="H355" s="16">
        <v>0</v>
      </c>
      <c r="I355" s="54">
        <v>9.1</v>
      </c>
      <c r="J355" s="149">
        <v>0</v>
      </c>
    </row>
    <row r="356" spans="1:10" ht="12" customHeight="1">
      <c r="A356" s="33"/>
      <c r="B356" s="34" t="s">
        <v>1017</v>
      </c>
      <c r="C356" s="35"/>
      <c r="D356" s="36"/>
      <c r="E356" s="38" t="s">
        <v>1012</v>
      </c>
      <c r="F356" s="144">
        <f>SUBTOTAL(9,F349:F355)</f>
        <v>205</v>
      </c>
      <c r="G356" s="324">
        <f>SUBTOTAL(9,G349:G355)</f>
        <v>157.70000000000002</v>
      </c>
      <c r="H356" s="144">
        <f>SUBTOTAL(9,H349:H355)</f>
        <v>290</v>
      </c>
      <c r="I356" s="324">
        <f>SUBTOTAL(9,I349:I355)</f>
        <v>290</v>
      </c>
      <c r="J356" s="139">
        <f>SUBTOTAL(9,J349:J355)</f>
        <v>300</v>
      </c>
    </row>
    <row r="357" spans="1:10" ht="12" customHeight="1">
      <c r="A357" s="12">
        <v>2258</v>
      </c>
      <c r="B357" s="12">
        <v>110</v>
      </c>
      <c r="C357" s="12" t="s">
        <v>1045</v>
      </c>
      <c r="D357" s="12" t="s">
        <v>1043</v>
      </c>
      <c r="E357" s="59" t="s">
        <v>965</v>
      </c>
      <c r="F357" s="16">
        <v>250</v>
      </c>
      <c r="G357" s="54">
        <v>157.4</v>
      </c>
      <c r="H357" s="16">
        <v>150</v>
      </c>
      <c r="I357" s="54">
        <v>390</v>
      </c>
      <c r="J357" s="149">
        <v>450</v>
      </c>
    </row>
    <row r="358" spans="1:10" ht="12" customHeight="1">
      <c r="A358" s="12">
        <v>2259</v>
      </c>
      <c r="B358" s="12">
        <v>110</v>
      </c>
      <c r="C358" s="12">
        <v>5192</v>
      </c>
      <c r="D358" s="12">
        <v>6171</v>
      </c>
      <c r="E358" s="59" t="s">
        <v>1387</v>
      </c>
      <c r="F358" s="16">
        <v>10</v>
      </c>
      <c r="G358" s="54">
        <v>89.5</v>
      </c>
      <c r="H358" s="16">
        <v>20</v>
      </c>
      <c r="I358" s="54">
        <v>20</v>
      </c>
      <c r="J358" s="149">
        <v>50</v>
      </c>
    </row>
    <row r="359" spans="1:10" ht="12" customHeight="1">
      <c r="A359" s="23">
        <v>2699</v>
      </c>
      <c r="B359" s="12">
        <v>110</v>
      </c>
      <c r="C359" s="12">
        <v>5362</v>
      </c>
      <c r="D359" s="12">
        <v>6171</v>
      </c>
      <c r="E359" s="59" t="s">
        <v>435</v>
      </c>
      <c r="F359" s="97">
        <v>0</v>
      </c>
      <c r="G359" s="54">
        <v>0</v>
      </c>
      <c r="H359" s="16">
        <v>90</v>
      </c>
      <c r="I359" s="54">
        <v>0</v>
      </c>
      <c r="J359" s="149">
        <v>0</v>
      </c>
    </row>
    <row r="360" spans="1:10" ht="12" customHeight="1">
      <c r="A360" s="33"/>
      <c r="B360" s="34" t="s">
        <v>224</v>
      </c>
      <c r="C360" s="35"/>
      <c r="D360" s="36"/>
      <c r="E360" s="38" t="s">
        <v>391</v>
      </c>
      <c r="F360" s="144">
        <f>SUBTOTAL(9,F357:F358)</f>
        <v>260</v>
      </c>
      <c r="G360" s="324">
        <f>SUBTOTAL(9,G357:G358)</f>
        <v>246.9</v>
      </c>
      <c r="H360" s="144">
        <f>SUBTOTAL(9,H357:H359)</f>
        <v>260</v>
      </c>
      <c r="I360" s="324">
        <f>SUBTOTAL(9,I357:I359)</f>
        <v>410</v>
      </c>
      <c r="J360" s="139">
        <f>SUBTOTAL(9,J357:J359)</f>
        <v>500</v>
      </c>
    </row>
    <row r="361" spans="1:10" ht="12" customHeight="1">
      <c r="A361" s="12">
        <v>2260</v>
      </c>
      <c r="B361" s="12">
        <v>111</v>
      </c>
      <c r="C361" s="12">
        <v>5139</v>
      </c>
      <c r="D361" s="12">
        <v>3635</v>
      </c>
      <c r="E361" s="59" t="s">
        <v>691</v>
      </c>
      <c r="F361" s="16">
        <v>10</v>
      </c>
      <c r="G361" s="54">
        <v>0.8</v>
      </c>
      <c r="H361" s="16">
        <v>5</v>
      </c>
      <c r="I361" s="54">
        <v>5</v>
      </c>
      <c r="J361" s="149">
        <v>5</v>
      </c>
    </row>
    <row r="362" spans="1:10" ht="12" customHeight="1">
      <c r="A362" s="12">
        <v>2261</v>
      </c>
      <c r="B362" s="12">
        <v>111</v>
      </c>
      <c r="C362" s="12">
        <v>5164</v>
      </c>
      <c r="D362" s="12">
        <v>3635</v>
      </c>
      <c r="E362" s="59" t="s">
        <v>949</v>
      </c>
      <c r="F362" s="16">
        <v>10</v>
      </c>
      <c r="G362" s="54">
        <v>0</v>
      </c>
      <c r="H362" s="16">
        <v>10</v>
      </c>
      <c r="I362" s="54">
        <v>10</v>
      </c>
      <c r="J362" s="149">
        <v>10</v>
      </c>
    </row>
    <row r="363" spans="1:10" ht="12" customHeight="1">
      <c r="A363" s="12">
        <v>2264</v>
      </c>
      <c r="B363" s="12">
        <v>111</v>
      </c>
      <c r="C363" s="12">
        <v>5166</v>
      </c>
      <c r="D363" s="12">
        <v>2219</v>
      </c>
      <c r="E363" s="59" t="s">
        <v>1594</v>
      </c>
      <c r="F363" s="16">
        <v>250</v>
      </c>
      <c r="G363" s="54">
        <v>276.2</v>
      </c>
      <c r="H363" s="16">
        <v>200</v>
      </c>
      <c r="I363" s="54">
        <v>302</v>
      </c>
      <c r="J363" s="149">
        <v>200</v>
      </c>
    </row>
    <row r="364" spans="1:10" ht="12" customHeight="1">
      <c r="A364" s="12">
        <v>2265</v>
      </c>
      <c r="B364" s="12">
        <v>111</v>
      </c>
      <c r="C364" s="12">
        <v>5166</v>
      </c>
      <c r="D364" s="12">
        <v>2221</v>
      </c>
      <c r="E364" s="59" t="s">
        <v>1595</v>
      </c>
      <c r="F364" s="16">
        <v>350</v>
      </c>
      <c r="G364" s="54">
        <v>0</v>
      </c>
      <c r="H364" s="16">
        <v>200</v>
      </c>
      <c r="I364" s="54">
        <v>100</v>
      </c>
      <c r="J364" s="149">
        <v>350</v>
      </c>
    </row>
    <row r="365" spans="1:10" ht="12" customHeight="1">
      <c r="A365" s="12">
        <v>2262</v>
      </c>
      <c r="B365" s="12">
        <v>111</v>
      </c>
      <c r="C365" s="12" t="s">
        <v>1045</v>
      </c>
      <c r="D365" s="12" t="s">
        <v>405</v>
      </c>
      <c r="E365" s="59" t="s">
        <v>1592</v>
      </c>
      <c r="F365" s="16">
        <v>550</v>
      </c>
      <c r="G365" s="54">
        <v>493.1</v>
      </c>
      <c r="H365" s="16">
        <v>570</v>
      </c>
      <c r="I365" s="54">
        <v>467.5</v>
      </c>
      <c r="J365" s="149">
        <v>500</v>
      </c>
    </row>
    <row r="366" spans="1:10" ht="12" customHeight="1">
      <c r="A366" s="12">
        <v>2263</v>
      </c>
      <c r="B366" s="12">
        <v>111</v>
      </c>
      <c r="C366" s="12" t="s">
        <v>1045</v>
      </c>
      <c r="D366" s="12" t="s">
        <v>405</v>
      </c>
      <c r="E366" s="59" t="s">
        <v>1593</v>
      </c>
      <c r="F366" s="16">
        <v>100</v>
      </c>
      <c r="G366" s="54">
        <v>59</v>
      </c>
      <c r="H366" s="16">
        <v>120</v>
      </c>
      <c r="I366" s="54">
        <v>178</v>
      </c>
      <c r="J366" s="149">
        <v>150</v>
      </c>
    </row>
    <row r="367" spans="1:10" ht="12.75" customHeight="1">
      <c r="A367" s="12">
        <v>2266</v>
      </c>
      <c r="B367" s="12">
        <v>111</v>
      </c>
      <c r="C367" s="12">
        <v>5169</v>
      </c>
      <c r="D367" s="12">
        <v>2221</v>
      </c>
      <c r="E367" s="59" t="s">
        <v>209</v>
      </c>
      <c r="F367" s="16">
        <v>150</v>
      </c>
      <c r="G367" s="54">
        <v>78.7</v>
      </c>
      <c r="H367" s="16">
        <v>400</v>
      </c>
      <c r="I367" s="54">
        <v>400</v>
      </c>
      <c r="J367" s="149">
        <v>0</v>
      </c>
    </row>
    <row r="368" spans="1:10" ht="12" customHeight="1">
      <c r="A368" s="12">
        <v>2267</v>
      </c>
      <c r="B368" s="12">
        <v>111</v>
      </c>
      <c r="C368" s="12">
        <v>5169</v>
      </c>
      <c r="D368" s="12">
        <v>2242</v>
      </c>
      <c r="E368" s="59" t="s">
        <v>718</v>
      </c>
      <c r="F368" s="16">
        <v>400</v>
      </c>
      <c r="G368" s="54">
        <v>896.9</v>
      </c>
      <c r="H368" s="16">
        <v>115</v>
      </c>
      <c r="I368" s="54">
        <v>615.5</v>
      </c>
      <c r="J368" s="149">
        <v>400</v>
      </c>
    </row>
    <row r="369" spans="1:10" ht="12" customHeight="1">
      <c r="A369" s="12">
        <v>2268</v>
      </c>
      <c r="B369" s="12" t="s">
        <v>403</v>
      </c>
      <c r="C369" s="12" t="s">
        <v>953</v>
      </c>
      <c r="D369" s="12" t="s">
        <v>405</v>
      </c>
      <c r="E369" s="59" t="s">
        <v>627</v>
      </c>
      <c r="F369" s="16">
        <v>300</v>
      </c>
      <c r="G369" s="54">
        <v>217.9</v>
      </c>
      <c r="H369" s="16">
        <v>0</v>
      </c>
      <c r="I369" s="54">
        <v>0</v>
      </c>
      <c r="J369" s="149">
        <v>0</v>
      </c>
    </row>
    <row r="370" spans="1:10" ht="12.75">
      <c r="A370" s="12">
        <v>2269</v>
      </c>
      <c r="B370" s="12" t="s">
        <v>403</v>
      </c>
      <c r="C370" s="12" t="s">
        <v>953</v>
      </c>
      <c r="D370" s="12" t="s">
        <v>405</v>
      </c>
      <c r="E370" s="59" t="s">
        <v>628</v>
      </c>
      <c r="F370" s="16">
        <v>100</v>
      </c>
      <c r="G370" s="54">
        <v>68</v>
      </c>
      <c r="H370" s="16">
        <v>100</v>
      </c>
      <c r="I370" s="54">
        <v>20</v>
      </c>
      <c r="J370" s="149">
        <v>100</v>
      </c>
    </row>
    <row r="371" spans="1:10" ht="12.75">
      <c r="A371" s="12">
        <v>2270</v>
      </c>
      <c r="B371" s="12" t="s">
        <v>403</v>
      </c>
      <c r="C371" s="12" t="s">
        <v>953</v>
      </c>
      <c r="D371" s="12" t="s">
        <v>405</v>
      </c>
      <c r="E371" s="59" t="s">
        <v>629</v>
      </c>
      <c r="F371" s="16">
        <v>80</v>
      </c>
      <c r="G371" s="54">
        <v>150.7</v>
      </c>
      <c r="H371" s="16">
        <v>70</v>
      </c>
      <c r="I371" s="54">
        <v>90</v>
      </c>
      <c r="J371" s="149">
        <v>90</v>
      </c>
    </row>
    <row r="372" spans="1:10" ht="12" customHeight="1">
      <c r="A372" s="12">
        <v>2271</v>
      </c>
      <c r="B372" s="12">
        <v>111</v>
      </c>
      <c r="C372" s="12">
        <v>5169</v>
      </c>
      <c r="D372" s="12">
        <v>3635</v>
      </c>
      <c r="E372" s="59" t="s">
        <v>210</v>
      </c>
      <c r="F372" s="16">
        <v>900</v>
      </c>
      <c r="G372" s="54">
        <v>0</v>
      </c>
      <c r="H372" s="16">
        <v>1000</v>
      </c>
      <c r="I372" s="54">
        <v>1000</v>
      </c>
      <c r="J372" s="149">
        <v>1000</v>
      </c>
    </row>
    <row r="373" spans="1:10" ht="12" customHeight="1">
      <c r="A373" s="12">
        <v>2272</v>
      </c>
      <c r="B373" s="12">
        <v>111</v>
      </c>
      <c r="C373" s="12">
        <v>5169</v>
      </c>
      <c r="D373" s="12">
        <v>3635</v>
      </c>
      <c r="E373" s="59" t="s">
        <v>1633</v>
      </c>
      <c r="F373" s="16">
        <v>100</v>
      </c>
      <c r="G373" s="54">
        <v>100.3</v>
      </c>
      <c r="H373" s="16">
        <v>150</v>
      </c>
      <c r="I373" s="54">
        <v>150</v>
      </c>
      <c r="J373" s="149">
        <v>150</v>
      </c>
    </row>
    <row r="374" spans="1:10" ht="12" customHeight="1">
      <c r="A374" s="12">
        <v>2597</v>
      </c>
      <c r="B374" s="12">
        <v>111</v>
      </c>
      <c r="C374" s="12">
        <v>5169</v>
      </c>
      <c r="D374" s="12">
        <v>3635</v>
      </c>
      <c r="E374" s="59" t="s">
        <v>1094</v>
      </c>
      <c r="F374" s="16">
        <v>0</v>
      </c>
      <c r="G374" s="54">
        <v>3.7</v>
      </c>
      <c r="H374" s="16">
        <v>30</v>
      </c>
      <c r="I374" s="54">
        <v>8</v>
      </c>
      <c r="J374" s="149">
        <v>20</v>
      </c>
    </row>
    <row r="375" spans="1:10" ht="12" customHeight="1">
      <c r="A375" s="12">
        <v>2650</v>
      </c>
      <c r="B375" s="12">
        <v>111</v>
      </c>
      <c r="C375" s="12">
        <v>5169</v>
      </c>
      <c r="D375" s="12">
        <v>3635</v>
      </c>
      <c r="E375" s="59" t="s">
        <v>619</v>
      </c>
      <c r="F375" s="16">
        <v>0</v>
      </c>
      <c r="G375" s="54">
        <v>30.3</v>
      </c>
      <c r="H375" s="16">
        <v>20</v>
      </c>
      <c r="I375" s="54">
        <v>20</v>
      </c>
      <c r="J375" s="149">
        <v>20</v>
      </c>
    </row>
    <row r="376" spans="1:10" ht="12" customHeight="1">
      <c r="A376" s="23">
        <v>2700</v>
      </c>
      <c r="B376" s="12">
        <v>111</v>
      </c>
      <c r="C376" s="12">
        <v>5169</v>
      </c>
      <c r="D376" s="12">
        <v>3635</v>
      </c>
      <c r="E376" s="59" t="s">
        <v>1556</v>
      </c>
      <c r="F376" s="16">
        <v>0</v>
      </c>
      <c r="G376" s="54">
        <v>0</v>
      </c>
      <c r="H376" s="16">
        <v>580</v>
      </c>
      <c r="I376" s="54">
        <v>580</v>
      </c>
      <c r="J376" s="149">
        <v>150</v>
      </c>
    </row>
    <row r="377" spans="1:10" ht="12" customHeight="1">
      <c r="A377" s="12">
        <v>2273</v>
      </c>
      <c r="B377" s="12">
        <v>111</v>
      </c>
      <c r="C377" s="12">
        <v>5175</v>
      </c>
      <c r="D377" s="12">
        <v>6171</v>
      </c>
      <c r="E377" s="59" t="s">
        <v>995</v>
      </c>
      <c r="F377" s="16">
        <v>15</v>
      </c>
      <c r="G377" s="54">
        <v>3.5</v>
      </c>
      <c r="H377" s="16">
        <v>10</v>
      </c>
      <c r="I377" s="54">
        <v>10</v>
      </c>
      <c r="J377" s="149">
        <v>5</v>
      </c>
    </row>
    <row r="378" spans="1:10" ht="12" customHeight="1">
      <c r="A378" s="12">
        <v>2274</v>
      </c>
      <c r="B378" s="12">
        <v>111</v>
      </c>
      <c r="C378" s="12">
        <v>5194</v>
      </c>
      <c r="D378" s="12">
        <v>2219</v>
      </c>
      <c r="E378" s="59" t="s">
        <v>1022</v>
      </c>
      <c r="F378" s="16">
        <v>15</v>
      </c>
      <c r="G378" s="54">
        <v>17.3</v>
      </c>
      <c r="H378" s="16">
        <v>20</v>
      </c>
      <c r="I378" s="54">
        <v>22</v>
      </c>
      <c r="J378" s="149">
        <v>20</v>
      </c>
    </row>
    <row r="379" spans="1:10" ht="12" customHeight="1">
      <c r="A379" s="33"/>
      <c r="B379" s="34" t="s">
        <v>406</v>
      </c>
      <c r="C379" s="35"/>
      <c r="D379" s="36"/>
      <c r="E379" s="38" t="s">
        <v>382</v>
      </c>
      <c r="F379" s="144">
        <f>SUBTOTAL(9,F361:F378)</f>
        <v>3330</v>
      </c>
      <c r="G379" s="324">
        <f>SUBTOTAL(9,G361:G378)</f>
        <v>2396.4000000000005</v>
      </c>
      <c r="H379" s="144">
        <f>SUBTOTAL(9,H361:H378)</f>
        <v>3600</v>
      </c>
      <c r="I379" s="324">
        <f>SUBTOTAL(9,I361:I378)</f>
        <v>3978</v>
      </c>
      <c r="J379" s="139">
        <f>SUBTOTAL(9,J361:J378)</f>
        <v>3170</v>
      </c>
    </row>
    <row r="380" spans="1:10" ht="11.25" customHeight="1">
      <c r="A380" s="12">
        <v>2275</v>
      </c>
      <c r="B380" s="12" t="s">
        <v>729</v>
      </c>
      <c r="C380" s="12" t="s">
        <v>1045</v>
      </c>
      <c r="D380" s="12" t="s">
        <v>405</v>
      </c>
      <c r="E380" s="59" t="s">
        <v>965</v>
      </c>
      <c r="F380" s="16">
        <v>145</v>
      </c>
      <c r="G380" s="54">
        <v>89.5</v>
      </c>
      <c r="H380" s="16">
        <v>50</v>
      </c>
      <c r="I380" s="54">
        <v>20</v>
      </c>
      <c r="J380" s="149">
        <v>50</v>
      </c>
    </row>
    <row r="381" spans="1:10" ht="11.25" customHeight="1">
      <c r="A381" s="12">
        <v>2276</v>
      </c>
      <c r="B381" s="12" t="s">
        <v>729</v>
      </c>
      <c r="C381" s="12">
        <v>5166</v>
      </c>
      <c r="D381" s="12" t="s">
        <v>405</v>
      </c>
      <c r="E381" s="59" t="s">
        <v>1634</v>
      </c>
      <c r="F381" s="16">
        <v>45</v>
      </c>
      <c r="G381" s="54">
        <v>0</v>
      </c>
      <c r="H381" s="16">
        <v>50</v>
      </c>
      <c r="I381" s="54">
        <v>50</v>
      </c>
      <c r="J381" s="149">
        <v>50</v>
      </c>
    </row>
    <row r="382" spans="1:10" ht="11.25" customHeight="1">
      <c r="A382" s="12">
        <v>2277</v>
      </c>
      <c r="B382" s="12">
        <v>112</v>
      </c>
      <c r="C382" s="12">
        <v>5166</v>
      </c>
      <c r="D382" s="12">
        <v>3635</v>
      </c>
      <c r="E382" s="59" t="s">
        <v>1467</v>
      </c>
      <c r="F382" s="16">
        <v>325</v>
      </c>
      <c r="G382" s="54">
        <v>2.1</v>
      </c>
      <c r="H382" s="16">
        <v>50</v>
      </c>
      <c r="I382" s="54">
        <v>30</v>
      </c>
      <c r="J382" s="149">
        <v>50</v>
      </c>
    </row>
    <row r="383" spans="1:10" ht="11.25" customHeight="1">
      <c r="A383" s="12">
        <v>2278</v>
      </c>
      <c r="B383" s="12" t="s">
        <v>729</v>
      </c>
      <c r="C383" s="12" t="s">
        <v>953</v>
      </c>
      <c r="D383" s="12" t="s">
        <v>405</v>
      </c>
      <c r="E383" s="59" t="s">
        <v>631</v>
      </c>
      <c r="F383" s="16">
        <v>100</v>
      </c>
      <c r="G383" s="54">
        <v>81.2</v>
      </c>
      <c r="H383" s="16">
        <v>110</v>
      </c>
      <c r="I383" s="54">
        <v>360</v>
      </c>
      <c r="J383" s="149">
        <v>110</v>
      </c>
    </row>
    <row r="384" spans="1:10" ht="11.25" customHeight="1">
      <c r="A384" s="12">
        <v>2279</v>
      </c>
      <c r="B384" s="12">
        <v>112</v>
      </c>
      <c r="C384" s="12">
        <v>5169</v>
      </c>
      <c r="D384" s="12">
        <v>3639</v>
      </c>
      <c r="E384" s="59" t="s">
        <v>632</v>
      </c>
      <c r="F384" s="16">
        <v>90</v>
      </c>
      <c r="G384" s="54">
        <v>102.2</v>
      </c>
      <c r="H384" s="16">
        <v>115</v>
      </c>
      <c r="I384" s="54">
        <v>115</v>
      </c>
      <c r="J384" s="149">
        <v>115</v>
      </c>
    </row>
    <row r="385" spans="1:10" ht="11.25" customHeight="1">
      <c r="A385" s="12">
        <v>2585</v>
      </c>
      <c r="B385" s="12">
        <v>112</v>
      </c>
      <c r="C385" s="12">
        <v>5169</v>
      </c>
      <c r="D385" s="12">
        <v>3639</v>
      </c>
      <c r="E385" s="59" t="s">
        <v>514</v>
      </c>
      <c r="F385" s="16">
        <v>0</v>
      </c>
      <c r="G385" s="54">
        <v>1148.3</v>
      </c>
      <c r="H385" s="16">
        <v>0</v>
      </c>
      <c r="I385" s="54">
        <v>0</v>
      </c>
      <c r="J385" s="149">
        <v>0</v>
      </c>
    </row>
    <row r="386" spans="1:10" ht="11.25" customHeight="1">
      <c r="A386" s="23">
        <v>2701</v>
      </c>
      <c r="B386" s="12">
        <v>112</v>
      </c>
      <c r="C386" s="12">
        <v>5171</v>
      </c>
      <c r="D386" s="12">
        <v>2341</v>
      </c>
      <c r="E386" s="59" t="s">
        <v>1561</v>
      </c>
      <c r="F386" s="16">
        <v>0</v>
      </c>
      <c r="G386" s="54">
        <v>0</v>
      </c>
      <c r="H386" s="16">
        <v>700</v>
      </c>
      <c r="I386" s="54">
        <v>700</v>
      </c>
      <c r="J386" s="149">
        <v>700</v>
      </c>
    </row>
    <row r="387" spans="1:10" ht="11.25" customHeight="1">
      <c r="A387" s="10">
        <v>2727</v>
      </c>
      <c r="B387" s="10">
        <v>112</v>
      </c>
      <c r="C387" s="10">
        <v>5171</v>
      </c>
      <c r="D387" s="10">
        <v>3322</v>
      </c>
      <c r="E387" s="59" t="s">
        <v>236</v>
      </c>
      <c r="F387" s="16">
        <v>0</v>
      </c>
      <c r="G387" s="54">
        <v>723</v>
      </c>
      <c r="H387" s="16">
        <v>0</v>
      </c>
      <c r="I387" s="54">
        <v>0</v>
      </c>
      <c r="J387" s="149">
        <v>0</v>
      </c>
    </row>
    <row r="388" spans="1:10" ht="22.5" customHeight="1">
      <c r="A388" s="23">
        <v>2748</v>
      </c>
      <c r="B388" s="12">
        <v>112</v>
      </c>
      <c r="C388" s="12">
        <v>5171</v>
      </c>
      <c r="D388" s="12">
        <v>3612</v>
      </c>
      <c r="E388" s="74" t="s">
        <v>1616</v>
      </c>
      <c r="F388" s="16">
        <v>0</v>
      </c>
      <c r="G388" s="54">
        <v>0</v>
      </c>
      <c r="H388" s="16">
        <v>0</v>
      </c>
      <c r="I388" s="54">
        <v>6000</v>
      </c>
      <c r="J388" s="149">
        <v>6000</v>
      </c>
    </row>
    <row r="389" spans="1:10" ht="11.25" customHeight="1">
      <c r="A389" s="12">
        <v>2642</v>
      </c>
      <c r="B389" s="12">
        <v>112</v>
      </c>
      <c r="C389" s="12">
        <v>5362</v>
      </c>
      <c r="D389" s="12">
        <v>2321</v>
      </c>
      <c r="E389" s="59" t="s">
        <v>232</v>
      </c>
      <c r="F389" s="16">
        <v>0</v>
      </c>
      <c r="G389" s="54">
        <v>210.9</v>
      </c>
      <c r="H389" s="16">
        <v>0</v>
      </c>
      <c r="I389" s="54">
        <v>0</v>
      </c>
      <c r="J389" s="149">
        <v>0</v>
      </c>
    </row>
    <row r="390" spans="1:10" ht="11.25" customHeight="1">
      <c r="A390" s="12">
        <v>2280</v>
      </c>
      <c r="B390" s="12">
        <v>112</v>
      </c>
      <c r="C390" s="12">
        <v>5363</v>
      </c>
      <c r="D390" s="12">
        <v>3639</v>
      </c>
      <c r="E390" s="59" t="s">
        <v>0</v>
      </c>
      <c r="F390" s="16">
        <v>8672</v>
      </c>
      <c r="G390" s="54">
        <v>50</v>
      </c>
      <c r="H390" s="16">
        <v>0</v>
      </c>
      <c r="I390" s="54">
        <v>0</v>
      </c>
      <c r="J390" s="149">
        <v>0</v>
      </c>
    </row>
    <row r="391" spans="1:10" ht="11.25" customHeight="1">
      <c r="A391" s="33"/>
      <c r="B391" s="34" t="s">
        <v>730</v>
      </c>
      <c r="C391" s="35"/>
      <c r="D391" s="36"/>
      <c r="E391" s="38" t="s">
        <v>343</v>
      </c>
      <c r="F391" s="144">
        <f>SUBTOTAL(9,F380:F390)</f>
        <v>9377</v>
      </c>
      <c r="G391" s="324">
        <f>SUBTOTAL(9,G380:G390)</f>
        <v>2407.2000000000003</v>
      </c>
      <c r="H391" s="144">
        <f>SUBTOTAL(9,H380:H390)</f>
        <v>1075</v>
      </c>
      <c r="I391" s="324">
        <f>SUBTOTAL(9,I380:I390)</f>
        <v>7275</v>
      </c>
      <c r="J391" s="139">
        <f>SUBTOTAL(9,J380:J390)</f>
        <v>7075</v>
      </c>
    </row>
    <row r="392" spans="1:10" ht="12" customHeight="1">
      <c r="A392" s="12">
        <v>2281</v>
      </c>
      <c r="B392" s="12" t="s">
        <v>876</v>
      </c>
      <c r="C392" s="12" t="s">
        <v>1045</v>
      </c>
      <c r="D392" s="12">
        <v>2169</v>
      </c>
      <c r="E392" s="59" t="s">
        <v>965</v>
      </c>
      <c r="F392" s="16">
        <v>200</v>
      </c>
      <c r="G392" s="54">
        <v>143.5</v>
      </c>
      <c r="H392" s="16">
        <v>150</v>
      </c>
      <c r="I392" s="54">
        <v>150</v>
      </c>
      <c r="J392" s="149">
        <v>150</v>
      </c>
    </row>
    <row r="393" spans="1:10" ht="12" customHeight="1">
      <c r="A393" s="12">
        <v>2282</v>
      </c>
      <c r="B393" s="12" t="s">
        <v>876</v>
      </c>
      <c r="C393" s="12" t="s">
        <v>953</v>
      </c>
      <c r="D393" s="12">
        <v>2169</v>
      </c>
      <c r="E393" s="59" t="s">
        <v>612</v>
      </c>
      <c r="F393" s="16">
        <v>8</v>
      </c>
      <c r="G393" s="54">
        <v>15.6</v>
      </c>
      <c r="H393" s="16">
        <v>60</v>
      </c>
      <c r="I393" s="54">
        <v>60</v>
      </c>
      <c r="J393" s="149">
        <v>60</v>
      </c>
    </row>
    <row r="394" spans="1:10" ht="12" customHeight="1">
      <c r="A394" s="12">
        <v>2765</v>
      </c>
      <c r="B394" s="12">
        <v>113</v>
      </c>
      <c r="C394" s="12">
        <v>5192</v>
      </c>
      <c r="D394" s="12">
        <v>2169</v>
      </c>
      <c r="E394" s="59" t="s">
        <v>71</v>
      </c>
      <c r="F394" s="16">
        <v>0</v>
      </c>
      <c r="G394" s="54">
        <v>0</v>
      </c>
      <c r="H394" s="16">
        <v>0</v>
      </c>
      <c r="I394" s="54">
        <v>27</v>
      </c>
      <c r="J394" s="149">
        <v>30</v>
      </c>
    </row>
    <row r="395" spans="1:10" ht="12" customHeight="1">
      <c r="A395" s="12">
        <v>2283</v>
      </c>
      <c r="B395" s="12" t="s">
        <v>876</v>
      </c>
      <c r="C395" s="12" t="s">
        <v>237</v>
      </c>
      <c r="D395" s="12">
        <v>2169</v>
      </c>
      <c r="E395" s="59" t="s">
        <v>681</v>
      </c>
      <c r="F395" s="16">
        <v>5</v>
      </c>
      <c r="G395" s="54">
        <v>0</v>
      </c>
      <c r="H395" s="16">
        <v>0</v>
      </c>
      <c r="I395" s="54">
        <v>0</v>
      </c>
      <c r="J395" s="149">
        <v>0</v>
      </c>
    </row>
    <row r="396" spans="1:10" ht="12" customHeight="1">
      <c r="A396" s="33"/>
      <c r="B396" s="34" t="s">
        <v>238</v>
      </c>
      <c r="C396" s="35"/>
      <c r="D396" s="36"/>
      <c r="E396" s="38" t="s">
        <v>1014</v>
      </c>
      <c r="F396" s="144">
        <f>SUBTOTAL(9,F392:F395)</f>
        <v>213</v>
      </c>
      <c r="G396" s="324">
        <f>SUBTOTAL(9,G392:G395)</f>
        <v>159.1</v>
      </c>
      <c r="H396" s="144">
        <f>SUBTOTAL(9,H392:H395)</f>
        <v>210</v>
      </c>
      <c r="I396" s="324">
        <f>SUBTOTAL(9,I392:I395)</f>
        <v>237</v>
      </c>
      <c r="J396" s="139">
        <f>SUBTOTAL(9,J392:J395)</f>
        <v>240</v>
      </c>
    </row>
    <row r="397" spans="1:10" ht="12" customHeight="1">
      <c r="A397" s="12">
        <v>2284</v>
      </c>
      <c r="B397" s="12">
        <v>114</v>
      </c>
      <c r="C397" s="12">
        <v>5164</v>
      </c>
      <c r="D397" s="12">
        <v>3639</v>
      </c>
      <c r="E397" s="59" t="s">
        <v>949</v>
      </c>
      <c r="F397" s="16">
        <v>1800</v>
      </c>
      <c r="G397" s="54">
        <v>1286.6</v>
      </c>
      <c r="H397" s="16">
        <v>850</v>
      </c>
      <c r="I397" s="54">
        <v>850</v>
      </c>
      <c r="J397" s="149">
        <v>250</v>
      </c>
    </row>
    <row r="398" spans="1:10" ht="12" customHeight="1">
      <c r="A398" s="12">
        <v>2285</v>
      </c>
      <c r="B398" s="12" t="s">
        <v>731</v>
      </c>
      <c r="C398" s="12" t="s">
        <v>1045</v>
      </c>
      <c r="D398" s="12">
        <v>3639</v>
      </c>
      <c r="E398" s="59" t="s">
        <v>1513</v>
      </c>
      <c r="F398" s="16">
        <v>200</v>
      </c>
      <c r="G398" s="54">
        <v>116.9</v>
      </c>
      <c r="H398" s="16">
        <v>200</v>
      </c>
      <c r="I398" s="54">
        <v>200</v>
      </c>
      <c r="J398" s="149">
        <v>120</v>
      </c>
    </row>
    <row r="399" spans="1:10" ht="12" customHeight="1">
      <c r="A399" s="12">
        <v>2286</v>
      </c>
      <c r="B399" s="12" t="s">
        <v>731</v>
      </c>
      <c r="C399" s="12" t="s">
        <v>1045</v>
      </c>
      <c r="D399" s="12">
        <v>3639</v>
      </c>
      <c r="E399" s="59" t="s">
        <v>965</v>
      </c>
      <c r="F399" s="16">
        <v>250</v>
      </c>
      <c r="G399" s="54">
        <v>420.7</v>
      </c>
      <c r="H399" s="16">
        <v>410</v>
      </c>
      <c r="I399" s="54">
        <v>380</v>
      </c>
      <c r="J399" s="149">
        <v>200</v>
      </c>
    </row>
    <row r="400" spans="1:10" ht="12" customHeight="1">
      <c r="A400" s="12">
        <v>2287</v>
      </c>
      <c r="B400" s="12" t="s">
        <v>731</v>
      </c>
      <c r="C400" s="12">
        <v>5169</v>
      </c>
      <c r="D400" s="12">
        <v>3639</v>
      </c>
      <c r="E400" s="59" t="s">
        <v>1</v>
      </c>
      <c r="F400" s="16">
        <v>200</v>
      </c>
      <c r="G400" s="54">
        <v>181.2</v>
      </c>
      <c r="H400" s="16">
        <v>200</v>
      </c>
      <c r="I400" s="54">
        <v>250</v>
      </c>
      <c r="J400" s="149">
        <v>250</v>
      </c>
    </row>
    <row r="401" spans="1:10" ht="12" customHeight="1">
      <c r="A401" s="12">
        <v>2288</v>
      </c>
      <c r="B401" s="12" t="s">
        <v>731</v>
      </c>
      <c r="C401" s="12" t="s">
        <v>953</v>
      </c>
      <c r="D401" s="12">
        <v>3639</v>
      </c>
      <c r="E401" s="59" t="s">
        <v>619</v>
      </c>
      <c r="F401" s="16">
        <v>300</v>
      </c>
      <c r="G401" s="54">
        <v>112.7</v>
      </c>
      <c r="H401" s="16">
        <v>200</v>
      </c>
      <c r="I401" s="54">
        <v>200</v>
      </c>
      <c r="J401" s="149">
        <v>150</v>
      </c>
    </row>
    <row r="402" spans="1:10" ht="13.5" customHeight="1">
      <c r="A402" s="12">
        <v>2289</v>
      </c>
      <c r="B402" s="12">
        <v>114</v>
      </c>
      <c r="C402" s="12">
        <v>5169</v>
      </c>
      <c r="D402" s="12">
        <v>3639</v>
      </c>
      <c r="E402" s="59" t="s">
        <v>276</v>
      </c>
      <c r="F402" s="16">
        <v>900</v>
      </c>
      <c r="G402" s="54">
        <v>1430</v>
      </c>
      <c r="H402" s="16">
        <v>1000</v>
      </c>
      <c r="I402" s="54">
        <v>1000</v>
      </c>
      <c r="J402" s="149">
        <v>100</v>
      </c>
    </row>
    <row r="403" spans="1:10" ht="13.5" customHeight="1">
      <c r="A403" s="23">
        <v>2786</v>
      </c>
      <c r="B403" s="12">
        <v>114</v>
      </c>
      <c r="C403" s="12">
        <v>5169</v>
      </c>
      <c r="D403" s="12">
        <v>3639</v>
      </c>
      <c r="E403" s="59" t="s">
        <v>612</v>
      </c>
      <c r="F403" s="16">
        <v>0</v>
      </c>
      <c r="G403" s="54">
        <v>0</v>
      </c>
      <c r="H403" s="16">
        <v>0</v>
      </c>
      <c r="I403" s="54">
        <v>0</v>
      </c>
      <c r="J403" s="149">
        <v>10</v>
      </c>
    </row>
    <row r="404" spans="1:10" ht="13.5" customHeight="1">
      <c r="A404" s="12">
        <v>2760</v>
      </c>
      <c r="B404" s="12">
        <v>114</v>
      </c>
      <c r="C404" s="12">
        <v>5192</v>
      </c>
      <c r="D404" s="12">
        <v>6171</v>
      </c>
      <c r="E404" s="59" t="s">
        <v>1617</v>
      </c>
      <c r="F404" s="16">
        <v>0</v>
      </c>
      <c r="G404" s="54">
        <v>0</v>
      </c>
      <c r="H404" s="16">
        <v>0</v>
      </c>
      <c r="I404" s="54">
        <v>30</v>
      </c>
      <c r="J404" s="149">
        <v>0</v>
      </c>
    </row>
    <row r="405" spans="1:10" ht="12" customHeight="1">
      <c r="A405" s="12">
        <v>2290</v>
      </c>
      <c r="B405" s="12">
        <v>114</v>
      </c>
      <c r="C405" s="12">
        <v>5361</v>
      </c>
      <c r="D405" s="12">
        <v>3639</v>
      </c>
      <c r="E405" s="59" t="s">
        <v>962</v>
      </c>
      <c r="F405" s="16">
        <v>90</v>
      </c>
      <c r="G405" s="54">
        <v>71.2</v>
      </c>
      <c r="H405" s="16">
        <v>90</v>
      </c>
      <c r="I405" s="54">
        <v>90</v>
      </c>
      <c r="J405" s="149">
        <v>90</v>
      </c>
    </row>
    <row r="406" spans="1:10" ht="12" customHeight="1">
      <c r="A406" s="12">
        <v>2291</v>
      </c>
      <c r="B406" s="12">
        <v>114</v>
      </c>
      <c r="C406" s="12" t="s">
        <v>239</v>
      </c>
      <c r="D406" s="12">
        <v>3639</v>
      </c>
      <c r="E406" s="59" t="s">
        <v>240</v>
      </c>
      <c r="F406" s="16">
        <v>4749</v>
      </c>
      <c r="G406" s="54">
        <v>3377.9</v>
      </c>
      <c r="H406" s="16">
        <v>2500</v>
      </c>
      <c r="I406" s="54">
        <v>4395</v>
      </c>
      <c r="J406" s="149">
        <v>2800</v>
      </c>
    </row>
    <row r="407" spans="1:10" ht="12" customHeight="1">
      <c r="A407" s="12">
        <v>2292</v>
      </c>
      <c r="B407" s="12">
        <v>114</v>
      </c>
      <c r="C407" s="12">
        <v>5362</v>
      </c>
      <c r="D407" s="12">
        <v>6409</v>
      </c>
      <c r="E407" s="59" t="s">
        <v>264</v>
      </c>
      <c r="F407" s="16">
        <v>242</v>
      </c>
      <c r="G407" s="54">
        <v>240.5</v>
      </c>
      <c r="H407" s="16">
        <v>250</v>
      </c>
      <c r="I407" s="54">
        <v>250</v>
      </c>
      <c r="J407" s="149">
        <v>250</v>
      </c>
    </row>
    <row r="408" spans="1:10" ht="12" customHeight="1">
      <c r="A408" s="10">
        <v>2673</v>
      </c>
      <c r="B408" s="10">
        <v>114</v>
      </c>
      <c r="C408" s="10">
        <v>5364</v>
      </c>
      <c r="D408" s="10">
        <v>6409</v>
      </c>
      <c r="E408" s="59" t="s">
        <v>807</v>
      </c>
      <c r="F408" s="16">
        <v>0</v>
      </c>
      <c r="G408" s="54">
        <v>251.6</v>
      </c>
      <c r="H408" s="16">
        <v>0</v>
      </c>
      <c r="I408" s="54">
        <v>0</v>
      </c>
      <c r="J408" s="149">
        <v>0</v>
      </c>
    </row>
    <row r="409" spans="1:10" ht="12" customHeight="1">
      <c r="A409" s="12">
        <v>2293</v>
      </c>
      <c r="B409" s="12">
        <v>114</v>
      </c>
      <c r="C409" s="12">
        <v>5909</v>
      </c>
      <c r="D409" s="12">
        <v>3639</v>
      </c>
      <c r="E409" s="59" t="s">
        <v>1615</v>
      </c>
      <c r="F409" s="16">
        <v>200</v>
      </c>
      <c r="G409" s="54">
        <v>278.7</v>
      </c>
      <c r="H409" s="16">
        <v>300</v>
      </c>
      <c r="I409" s="54">
        <v>300</v>
      </c>
      <c r="J409" s="149">
        <v>1300</v>
      </c>
    </row>
    <row r="410" spans="1:10" ht="12" customHeight="1">
      <c r="A410" s="12">
        <v>2662</v>
      </c>
      <c r="B410" s="12">
        <v>114</v>
      </c>
      <c r="C410" s="12">
        <v>5909</v>
      </c>
      <c r="D410" s="12">
        <v>3639</v>
      </c>
      <c r="E410" s="59" t="s">
        <v>1615</v>
      </c>
      <c r="F410" s="16">
        <v>0</v>
      </c>
      <c r="G410" s="54">
        <v>867.5</v>
      </c>
      <c r="H410" s="16">
        <v>0</v>
      </c>
      <c r="I410" s="54">
        <v>0</v>
      </c>
      <c r="J410" s="149">
        <v>0</v>
      </c>
    </row>
    <row r="411" spans="1:10" ht="12" customHeight="1">
      <c r="A411" s="39"/>
      <c r="B411" s="34" t="s">
        <v>735</v>
      </c>
      <c r="C411" s="35"/>
      <c r="D411" s="36"/>
      <c r="E411" s="38" t="s">
        <v>344</v>
      </c>
      <c r="F411" s="144">
        <f>SUBTOTAL(9,F397:F410)</f>
        <v>8931</v>
      </c>
      <c r="G411" s="324">
        <f>SUBTOTAL(9,G397:G410)</f>
        <v>8635.5</v>
      </c>
      <c r="H411" s="144">
        <f>SUBTOTAL(9,H397:H410)</f>
        <v>6000</v>
      </c>
      <c r="I411" s="324">
        <f>SUBTOTAL(9,I397:I410)</f>
        <v>7945</v>
      </c>
      <c r="J411" s="139">
        <f>SUBTOTAL(9,J397:J410)</f>
        <v>5520</v>
      </c>
    </row>
    <row r="412" spans="1:10" ht="12" customHeight="1">
      <c r="A412" s="12">
        <v>2294</v>
      </c>
      <c r="B412" s="12">
        <v>115</v>
      </c>
      <c r="C412" s="12">
        <v>5137</v>
      </c>
      <c r="D412" s="12">
        <v>2219</v>
      </c>
      <c r="E412" s="59" t="s">
        <v>249</v>
      </c>
      <c r="F412" s="16">
        <v>450</v>
      </c>
      <c r="G412" s="54">
        <v>476.3</v>
      </c>
      <c r="H412" s="16">
        <v>0</v>
      </c>
      <c r="I412" s="54">
        <v>0</v>
      </c>
      <c r="J412" s="149">
        <v>0</v>
      </c>
    </row>
    <row r="413" spans="1:10" ht="12" customHeight="1">
      <c r="A413" s="23">
        <v>2702</v>
      </c>
      <c r="B413" s="23">
        <v>115</v>
      </c>
      <c r="C413" s="23">
        <v>5137</v>
      </c>
      <c r="D413" s="23">
        <v>2219</v>
      </c>
      <c r="E413" s="82" t="s">
        <v>1515</v>
      </c>
      <c r="F413" s="140">
        <v>0</v>
      </c>
      <c r="G413" s="54">
        <v>0</v>
      </c>
      <c r="H413" s="16">
        <v>100</v>
      </c>
      <c r="I413" s="325">
        <v>122</v>
      </c>
      <c r="J413" s="138">
        <v>30</v>
      </c>
    </row>
    <row r="414" spans="1:10" ht="12" customHeight="1">
      <c r="A414" s="23">
        <v>2703</v>
      </c>
      <c r="B414" s="23">
        <v>115</v>
      </c>
      <c r="C414" s="23">
        <v>5137</v>
      </c>
      <c r="D414" s="23">
        <v>2219</v>
      </c>
      <c r="E414" s="82" t="s">
        <v>1516</v>
      </c>
      <c r="F414" s="140">
        <v>0</v>
      </c>
      <c r="G414" s="54">
        <v>0</v>
      </c>
      <c r="H414" s="16">
        <v>30</v>
      </c>
      <c r="I414" s="325">
        <v>30</v>
      </c>
      <c r="J414" s="138">
        <v>0</v>
      </c>
    </row>
    <row r="415" spans="1:10" ht="12" customHeight="1">
      <c r="A415" s="12">
        <v>2295</v>
      </c>
      <c r="B415" s="12">
        <v>115</v>
      </c>
      <c r="C415" s="12">
        <v>5137</v>
      </c>
      <c r="D415" s="12">
        <v>2310</v>
      </c>
      <c r="E415" s="59" t="s">
        <v>452</v>
      </c>
      <c r="F415" s="16">
        <v>92</v>
      </c>
      <c r="G415" s="54">
        <v>207.9</v>
      </c>
      <c r="H415" s="16">
        <v>260</v>
      </c>
      <c r="I415" s="54">
        <v>260</v>
      </c>
      <c r="J415" s="149">
        <v>260</v>
      </c>
    </row>
    <row r="416" spans="1:10" ht="12" customHeight="1">
      <c r="A416" s="12">
        <v>2762</v>
      </c>
      <c r="B416" s="12">
        <v>115</v>
      </c>
      <c r="C416" s="12">
        <v>5137</v>
      </c>
      <c r="D416" s="12">
        <v>3313</v>
      </c>
      <c r="E416" s="59" t="s">
        <v>1452</v>
      </c>
      <c r="F416" s="16">
        <v>0</v>
      </c>
      <c r="G416" s="54">
        <v>0</v>
      </c>
      <c r="H416" s="16">
        <v>0</v>
      </c>
      <c r="I416" s="54">
        <v>62</v>
      </c>
      <c r="J416" s="149">
        <v>0</v>
      </c>
    </row>
    <row r="417" spans="1:10" ht="12" customHeight="1">
      <c r="A417" s="12">
        <v>2296</v>
      </c>
      <c r="B417" s="12">
        <v>115</v>
      </c>
      <c r="C417" s="12">
        <v>5137</v>
      </c>
      <c r="D417" s="12">
        <v>3745</v>
      </c>
      <c r="E417" s="59" t="s">
        <v>220</v>
      </c>
      <c r="F417" s="16">
        <v>50</v>
      </c>
      <c r="G417" s="54">
        <v>334.4</v>
      </c>
      <c r="H417" s="16">
        <v>350</v>
      </c>
      <c r="I417" s="54">
        <v>342</v>
      </c>
      <c r="J417" s="149">
        <v>300</v>
      </c>
    </row>
    <row r="418" spans="1:10" ht="12" customHeight="1">
      <c r="A418" s="12">
        <v>2297</v>
      </c>
      <c r="B418" s="12">
        <v>115</v>
      </c>
      <c r="C418" s="12" t="s">
        <v>938</v>
      </c>
      <c r="D418" s="12">
        <v>2219</v>
      </c>
      <c r="E418" s="59" t="s">
        <v>2</v>
      </c>
      <c r="F418" s="16">
        <v>50</v>
      </c>
      <c r="G418" s="54">
        <v>138.2</v>
      </c>
      <c r="H418" s="16">
        <v>50</v>
      </c>
      <c r="I418" s="54">
        <v>50</v>
      </c>
      <c r="J418" s="149">
        <v>0</v>
      </c>
    </row>
    <row r="419" spans="1:10" ht="12" customHeight="1">
      <c r="A419" s="12">
        <v>2298</v>
      </c>
      <c r="B419" s="12">
        <v>115</v>
      </c>
      <c r="C419" s="12">
        <v>5139</v>
      </c>
      <c r="D419" s="12">
        <v>2219</v>
      </c>
      <c r="E419" s="59" t="s">
        <v>3</v>
      </c>
      <c r="F419" s="16">
        <v>350</v>
      </c>
      <c r="G419" s="54">
        <v>332.6</v>
      </c>
      <c r="H419" s="16">
        <v>350</v>
      </c>
      <c r="I419" s="54">
        <v>20</v>
      </c>
      <c r="J419" s="149">
        <v>0</v>
      </c>
    </row>
    <row r="420" spans="1:10" ht="12" customHeight="1">
      <c r="A420" s="12">
        <v>2299</v>
      </c>
      <c r="B420" s="12">
        <v>115</v>
      </c>
      <c r="C420" s="12">
        <v>5151</v>
      </c>
      <c r="D420" s="12">
        <v>2310</v>
      </c>
      <c r="E420" s="59" t="s">
        <v>250</v>
      </c>
      <c r="F420" s="16">
        <v>220</v>
      </c>
      <c r="G420" s="54">
        <v>381.9</v>
      </c>
      <c r="H420" s="16">
        <v>450</v>
      </c>
      <c r="I420" s="54">
        <v>450</v>
      </c>
      <c r="J420" s="149">
        <v>400</v>
      </c>
    </row>
    <row r="421" spans="1:10" ht="12" customHeight="1">
      <c r="A421" s="10">
        <v>2704</v>
      </c>
      <c r="B421" s="10">
        <v>115</v>
      </c>
      <c r="C421" s="10">
        <v>5151</v>
      </c>
      <c r="D421" s="10">
        <v>2321</v>
      </c>
      <c r="E421" s="82" t="s">
        <v>1517</v>
      </c>
      <c r="F421" s="16">
        <v>0</v>
      </c>
      <c r="G421" s="54">
        <v>84.7</v>
      </c>
      <c r="H421" s="16">
        <v>270</v>
      </c>
      <c r="I421" s="54">
        <v>270</v>
      </c>
      <c r="J421" s="149">
        <v>280</v>
      </c>
    </row>
    <row r="422" spans="1:10" ht="12" customHeight="1">
      <c r="A422" s="12">
        <v>2606</v>
      </c>
      <c r="B422" s="12">
        <v>115</v>
      </c>
      <c r="C422" s="12">
        <v>5151</v>
      </c>
      <c r="D422" s="12">
        <v>3313</v>
      </c>
      <c r="E422" s="59" t="s">
        <v>414</v>
      </c>
      <c r="F422" s="16">
        <v>0</v>
      </c>
      <c r="G422" s="54">
        <v>2.8</v>
      </c>
      <c r="H422" s="16">
        <v>0</v>
      </c>
      <c r="I422" s="54">
        <v>0</v>
      </c>
      <c r="J422" s="149">
        <v>0</v>
      </c>
    </row>
    <row r="423" spans="1:10" ht="12" customHeight="1">
      <c r="A423" s="12">
        <v>2588</v>
      </c>
      <c r="B423" s="12">
        <v>115</v>
      </c>
      <c r="C423" s="12">
        <v>5152</v>
      </c>
      <c r="D423" s="12">
        <v>3313</v>
      </c>
      <c r="E423" s="59" t="s">
        <v>415</v>
      </c>
      <c r="F423" s="16">
        <v>0</v>
      </c>
      <c r="G423" s="54">
        <v>1.5</v>
      </c>
      <c r="H423" s="16">
        <v>0</v>
      </c>
      <c r="I423" s="54">
        <v>0</v>
      </c>
      <c r="J423" s="149">
        <v>0</v>
      </c>
    </row>
    <row r="424" spans="1:10" ht="12" customHeight="1">
      <c r="A424" s="12">
        <v>2608</v>
      </c>
      <c r="B424" s="12">
        <v>115</v>
      </c>
      <c r="C424" s="12">
        <v>5154</v>
      </c>
      <c r="D424" s="12">
        <v>2212</v>
      </c>
      <c r="E424" s="59" t="s">
        <v>1518</v>
      </c>
      <c r="F424" s="16">
        <v>0</v>
      </c>
      <c r="G424" s="54">
        <v>6.4</v>
      </c>
      <c r="H424" s="16">
        <v>10</v>
      </c>
      <c r="I424" s="54">
        <v>10</v>
      </c>
      <c r="J424" s="149">
        <v>0</v>
      </c>
    </row>
    <row r="425" spans="1:10" ht="12" customHeight="1">
      <c r="A425" s="12">
        <v>2300</v>
      </c>
      <c r="B425" s="12">
        <v>115</v>
      </c>
      <c r="C425" s="12">
        <v>5154</v>
      </c>
      <c r="D425" s="12">
        <v>2310</v>
      </c>
      <c r="E425" s="59" t="s">
        <v>942</v>
      </c>
      <c r="F425" s="16">
        <v>215</v>
      </c>
      <c r="G425" s="54">
        <v>158.4</v>
      </c>
      <c r="H425" s="16">
        <v>190</v>
      </c>
      <c r="I425" s="54">
        <v>190</v>
      </c>
      <c r="J425" s="149">
        <v>190</v>
      </c>
    </row>
    <row r="426" spans="1:10" ht="12" customHeight="1">
      <c r="A426" s="12">
        <v>2590</v>
      </c>
      <c r="B426" s="12">
        <v>115</v>
      </c>
      <c r="C426" s="12">
        <v>5154</v>
      </c>
      <c r="D426" s="12">
        <v>3313</v>
      </c>
      <c r="E426" s="59" t="s">
        <v>416</v>
      </c>
      <c r="F426" s="16">
        <v>0</v>
      </c>
      <c r="G426" s="54">
        <v>13.1</v>
      </c>
      <c r="H426" s="16">
        <v>0</v>
      </c>
      <c r="I426" s="54">
        <v>0</v>
      </c>
      <c r="J426" s="149">
        <v>0</v>
      </c>
    </row>
    <row r="427" spans="1:10" ht="12" customHeight="1">
      <c r="A427" s="23">
        <v>2705</v>
      </c>
      <c r="B427" s="12">
        <v>115</v>
      </c>
      <c r="C427" s="12">
        <v>5154</v>
      </c>
      <c r="D427" s="12">
        <v>3631</v>
      </c>
      <c r="E427" s="59" t="s">
        <v>1519</v>
      </c>
      <c r="F427" s="16">
        <v>0</v>
      </c>
      <c r="G427" s="54">
        <v>0</v>
      </c>
      <c r="H427" s="16">
        <v>9500</v>
      </c>
      <c r="I427" s="54">
        <v>9500</v>
      </c>
      <c r="J427" s="149">
        <v>10000</v>
      </c>
    </row>
    <row r="428" spans="1:10" ht="12" customHeight="1">
      <c r="A428" s="23">
        <v>2787</v>
      </c>
      <c r="B428" s="12">
        <v>115</v>
      </c>
      <c r="C428" s="12">
        <v>5162</v>
      </c>
      <c r="D428" s="12">
        <v>2212</v>
      </c>
      <c r="E428" s="59" t="s">
        <v>101</v>
      </c>
      <c r="F428" s="16">
        <v>0</v>
      </c>
      <c r="G428" s="54">
        <v>0</v>
      </c>
      <c r="H428" s="16">
        <v>0</v>
      </c>
      <c r="I428" s="54">
        <v>0</v>
      </c>
      <c r="J428" s="149">
        <v>6</v>
      </c>
    </row>
    <row r="429" spans="1:10" ht="12" customHeight="1">
      <c r="A429" s="12">
        <v>2587</v>
      </c>
      <c r="B429" s="12">
        <v>115</v>
      </c>
      <c r="C429" s="12">
        <v>5162</v>
      </c>
      <c r="D429" s="12">
        <v>3313</v>
      </c>
      <c r="E429" s="59" t="s">
        <v>99</v>
      </c>
      <c r="F429" s="16">
        <v>0</v>
      </c>
      <c r="G429" s="54">
        <v>7.6</v>
      </c>
      <c r="H429" s="16">
        <v>0</v>
      </c>
      <c r="I429" s="54">
        <v>0</v>
      </c>
      <c r="J429" s="149">
        <v>0</v>
      </c>
    </row>
    <row r="430" spans="1:10" ht="12" customHeight="1">
      <c r="A430" s="12">
        <v>2302</v>
      </c>
      <c r="B430" s="12">
        <v>115</v>
      </c>
      <c r="C430" s="12">
        <v>5163</v>
      </c>
      <c r="D430" s="12">
        <v>6171</v>
      </c>
      <c r="E430" s="59" t="s">
        <v>846</v>
      </c>
      <c r="F430" s="16">
        <v>400</v>
      </c>
      <c r="G430" s="54">
        <v>867.7</v>
      </c>
      <c r="H430" s="16">
        <v>600</v>
      </c>
      <c r="I430" s="54">
        <v>600</v>
      </c>
      <c r="J430" s="149">
        <v>660</v>
      </c>
    </row>
    <row r="431" spans="1:10" ht="12" customHeight="1">
      <c r="A431" s="12">
        <v>2301</v>
      </c>
      <c r="B431" s="12">
        <v>115</v>
      </c>
      <c r="C431" s="12" t="s">
        <v>998</v>
      </c>
      <c r="D431" s="12">
        <v>6320</v>
      </c>
      <c r="E431" s="59" t="s">
        <v>845</v>
      </c>
      <c r="F431" s="16">
        <v>4400</v>
      </c>
      <c r="G431" s="54">
        <v>4322.8</v>
      </c>
      <c r="H431" s="16">
        <v>4400</v>
      </c>
      <c r="I431" s="54">
        <v>4400</v>
      </c>
      <c r="J431" s="149">
        <v>4400</v>
      </c>
    </row>
    <row r="432" spans="1:10" ht="12" customHeight="1">
      <c r="A432" s="12">
        <v>2303</v>
      </c>
      <c r="B432" s="12">
        <v>115</v>
      </c>
      <c r="C432" s="12">
        <v>5164</v>
      </c>
      <c r="D432" s="12">
        <v>2212</v>
      </c>
      <c r="E432" s="59" t="s">
        <v>949</v>
      </c>
      <c r="F432" s="16">
        <v>160</v>
      </c>
      <c r="G432" s="54">
        <v>79</v>
      </c>
      <c r="H432" s="16">
        <v>25</v>
      </c>
      <c r="I432" s="54">
        <v>25</v>
      </c>
      <c r="J432" s="149">
        <v>25</v>
      </c>
    </row>
    <row r="433" spans="1:10" ht="13.5" customHeight="1">
      <c r="A433" s="12">
        <v>2706</v>
      </c>
      <c r="B433" s="23">
        <v>115</v>
      </c>
      <c r="C433" s="23">
        <v>5164</v>
      </c>
      <c r="D433" s="23">
        <v>2229</v>
      </c>
      <c r="E433" s="82" t="s">
        <v>7</v>
      </c>
      <c r="F433" s="140">
        <v>0</v>
      </c>
      <c r="G433" s="325">
        <v>0</v>
      </c>
      <c r="H433" s="140">
        <v>300</v>
      </c>
      <c r="I433" s="325">
        <v>300</v>
      </c>
      <c r="J433" s="138">
        <v>0</v>
      </c>
    </row>
    <row r="434" spans="1:10" ht="13.5" customHeight="1">
      <c r="A434" s="12">
        <v>2304</v>
      </c>
      <c r="B434" s="12">
        <v>115</v>
      </c>
      <c r="C434" s="12">
        <v>5164</v>
      </c>
      <c r="D434" s="12">
        <v>3412</v>
      </c>
      <c r="E434" s="59" t="s">
        <v>4</v>
      </c>
      <c r="F434" s="16">
        <v>585</v>
      </c>
      <c r="G434" s="54">
        <v>584.1</v>
      </c>
      <c r="H434" s="16">
        <v>630</v>
      </c>
      <c r="I434" s="54">
        <v>630</v>
      </c>
      <c r="J434" s="149">
        <v>460</v>
      </c>
    </row>
    <row r="435" spans="1:10" ht="12.75">
      <c r="A435" s="12">
        <v>2305</v>
      </c>
      <c r="B435" s="12">
        <v>115</v>
      </c>
      <c r="C435" s="12">
        <v>5166</v>
      </c>
      <c r="D435" s="12">
        <v>2119</v>
      </c>
      <c r="E435" s="59" t="s">
        <v>5</v>
      </c>
      <c r="F435" s="16">
        <v>300</v>
      </c>
      <c r="G435" s="325">
        <v>245.5</v>
      </c>
      <c r="H435" s="16">
        <v>800</v>
      </c>
      <c r="I435" s="54">
        <v>1133</v>
      </c>
      <c r="J435" s="149">
        <v>0</v>
      </c>
    </row>
    <row r="436" spans="1:10" ht="13.5" customHeight="1">
      <c r="A436" s="12">
        <v>2306</v>
      </c>
      <c r="B436" s="12">
        <v>115</v>
      </c>
      <c r="C436" s="12">
        <v>5166</v>
      </c>
      <c r="D436" s="12">
        <v>2212</v>
      </c>
      <c r="E436" s="59" t="s">
        <v>847</v>
      </c>
      <c r="F436" s="16">
        <v>500</v>
      </c>
      <c r="G436" s="325">
        <v>368.8</v>
      </c>
      <c r="H436" s="16">
        <v>300</v>
      </c>
      <c r="I436" s="54">
        <v>300</v>
      </c>
      <c r="J436" s="149">
        <v>300</v>
      </c>
    </row>
    <row r="437" spans="1:10" ht="12" customHeight="1">
      <c r="A437" s="12">
        <v>2307</v>
      </c>
      <c r="B437" s="12">
        <v>115</v>
      </c>
      <c r="C437" s="12">
        <v>5166</v>
      </c>
      <c r="D437" s="12" t="s">
        <v>908</v>
      </c>
      <c r="E437" s="59" t="s">
        <v>6</v>
      </c>
      <c r="F437" s="16">
        <v>350</v>
      </c>
      <c r="G437" s="325">
        <v>169.4</v>
      </c>
      <c r="H437" s="16">
        <v>400</v>
      </c>
      <c r="I437" s="54">
        <v>400</v>
      </c>
      <c r="J437" s="149">
        <v>200</v>
      </c>
    </row>
    <row r="438" spans="1:10" ht="12" customHeight="1">
      <c r="A438" s="12">
        <v>2308</v>
      </c>
      <c r="B438" s="12">
        <v>115</v>
      </c>
      <c r="C438" s="12">
        <v>5166</v>
      </c>
      <c r="D438" s="12" t="s">
        <v>908</v>
      </c>
      <c r="E438" s="59" t="s">
        <v>24</v>
      </c>
      <c r="F438" s="16">
        <v>100</v>
      </c>
      <c r="G438" s="325">
        <v>59.1</v>
      </c>
      <c r="H438" s="16">
        <v>0</v>
      </c>
      <c r="I438" s="54">
        <v>0</v>
      </c>
      <c r="J438" s="149">
        <v>0</v>
      </c>
    </row>
    <row r="439" spans="1:10" ht="12" customHeight="1">
      <c r="A439" s="12">
        <v>2309</v>
      </c>
      <c r="B439" s="12">
        <v>115</v>
      </c>
      <c r="C439" s="12" t="s">
        <v>1045</v>
      </c>
      <c r="D439" s="12">
        <v>2321</v>
      </c>
      <c r="E439" s="59" t="s">
        <v>1513</v>
      </c>
      <c r="F439" s="16">
        <v>60</v>
      </c>
      <c r="G439" s="325">
        <v>32.4</v>
      </c>
      <c r="H439" s="16">
        <v>35</v>
      </c>
      <c r="I439" s="54">
        <v>13</v>
      </c>
      <c r="J439" s="149">
        <v>0</v>
      </c>
    </row>
    <row r="440" spans="1:10" ht="12" customHeight="1">
      <c r="A440" s="12">
        <v>2310</v>
      </c>
      <c r="B440" s="12">
        <v>115</v>
      </c>
      <c r="C440" s="12" t="s">
        <v>1045</v>
      </c>
      <c r="D440" s="12">
        <v>3639</v>
      </c>
      <c r="E440" s="59" t="s">
        <v>965</v>
      </c>
      <c r="F440" s="16">
        <v>150</v>
      </c>
      <c r="G440" s="325">
        <v>1070.9</v>
      </c>
      <c r="H440" s="16">
        <v>160</v>
      </c>
      <c r="I440" s="54">
        <v>160</v>
      </c>
      <c r="J440" s="149">
        <v>160</v>
      </c>
    </row>
    <row r="441" spans="1:10" ht="12" customHeight="1">
      <c r="A441" s="12">
        <v>2311</v>
      </c>
      <c r="B441" s="12">
        <v>115</v>
      </c>
      <c r="C441" s="12">
        <v>5166</v>
      </c>
      <c r="D441" s="12">
        <v>3733</v>
      </c>
      <c r="E441" s="59" t="s">
        <v>25</v>
      </c>
      <c r="F441" s="16">
        <v>200</v>
      </c>
      <c r="G441" s="325">
        <v>147.8</v>
      </c>
      <c r="H441" s="16">
        <v>420</v>
      </c>
      <c r="I441" s="54">
        <v>482</v>
      </c>
      <c r="J441" s="149">
        <v>420</v>
      </c>
    </row>
    <row r="442" spans="1:10" ht="12" customHeight="1">
      <c r="A442" s="12">
        <v>2312</v>
      </c>
      <c r="B442" s="12">
        <v>115</v>
      </c>
      <c r="C442" s="12" t="s">
        <v>1045</v>
      </c>
      <c r="D442" s="12">
        <v>3745</v>
      </c>
      <c r="E442" s="59" t="s">
        <v>26</v>
      </c>
      <c r="F442" s="16">
        <v>20</v>
      </c>
      <c r="G442" s="325">
        <v>19.5</v>
      </c>
      <c r="H442" s="16">
        <v>50</v>
      </c>
      <c r="I442" s="54">
        <v>53</v>
      </c>
      <c r="J442" s="149">
        <v>60</v>
      </c>
    </row>
    <row r="443" spans="1:10" ht="12" customHeight="1">
      <c r="A443" s="12">
        <v>2751</v>
      </c>
      <c r="B443" s="12">
        <v>115</v>
      </c>
      <c r="C443" s="12">
        <v>5169</v>
      </c>
      <c r="D443" s="12">
        <v>1031</v>
      </c>
      <c r="E443" s="59" t="s">
        <v>1618</v>
      </c>
      <c r="F443" s="16">
        <v>0</v>
      </c>
      <c r="G443" s="325">
        <v>0</v>
      </c>
      <c r="H443" s="16">
        <v>0</v>
      </c>
      <c r="I443" s="54">
        <v>450</v>
      </c>
      <c r="J443" s="149">
        <v>0</v>
      </c>
    </row>
    <row r="444" spans="1:10" ht="12" customHeight="1">
      <c r="A444" s="12">
        <v>2313</v>
      </c>
      <c r="B444" s="12">
        <v>115</v>
      </c>
      <c r="C444" s="12">
        <v>5169</v>
      </c>
      <c r="D444" s="12">
        <v>2212</v>
      </c>
      <c r="E444" s="59" t="s">
        <v>700</v>
      </c>
      <c r="F444" s="16">
        <v>50</v>
      </c>
      <c r="G444" s="325">
        <v>0</v>
      </c>
      <c r="H444" s="16">
        <v>30</v>
      </c>
      <c r="I444" s="54">
        <v>30</v>
      </c>
      <c r="J444" s="149">
        <v>0</v>
      </c>
    </row>
    <row r="445" spans="1:10" ht="12" customHeight="1">
      <c r="A445" s="12">
        <v>2314</v>
      </c>
      <c r="B445" s="12">
        <v>115</v>
      </c>
      <c r="C445" s="12">
        <v>5169</v>
      </c>
      <c r="D445" s="12">
        <v>2212</v>
      </c>
      <c r="E445" s="59" t="s">
        <v>633</v>
      </c>
      <c r="F445" s="16">
        <v>3840</v>
      </c>
      <c r="G445" s="325">
        <v>3975.6</v>
      </c>
      <c r="H445" s="16">
        <v>4200</v>
      </c>
      <c r="I445" s="54">
        <v>4200</v>
      </c>
      <c r="J445" s="149">
        <v>4500</v>
      </c>
    </row>
    <row r="446" spans="1:10" ht="12" customHeight="1">
      <c r="A446" s="12">
        <v>2630</v>
      </c>
      <c r="B446" s="12">
        <v>115</v>
      </c>
      <c r="C446" s="12">
        <v>5169</v>
      </c>
      <c r="D446" s="12">
        <v>2212</v>
      </c>
      <c r="E446" s="59" t="s">
        <v>993</v>
      </c>
      <c r="F446" s="16">
        <v>0</v>
      </c>
      <c r="G446" s="325">
        <v>1701.8</v>
      </c>
      <c r="H446" s="16">
        <v>3405</v>
      </c>
      <c r="I446" s="54">
        <v>3405</v>
      </c>
      <c r="J446" s="149">
        <v>3405</v>
      </c>
    </row>
    <row r="447" spans="1:10" ht="12" customHeight="1">
      <c r="A447" s="23">
        <v>2788</v>
      </c>
      <c r="B447" s="12">
        <v>115</v>
      </c>
      <c r="C447" s="12">
        <v>5169</v>
      </c>
      <c r="D447" s="12">
        <v>2212</v>
      </c>
      <c r="E447" s="59" t="s">
        <v>777</v>
      </c>
      <c r="F447" s="16">
        <v>0</v>
      </c>
      <c r="G447" s="325">
        <v>0</v>
      </c>
      <c r="H447" s="16">
        <v>0</v>
      </c>
      <c r="I447" s="54">
        <v>0</v>
      </c>
      <c r="J447" s="149">
        <v>16500</v>
      </c>
    </row>
    <row r="448" spans="1:10" ht="12" customHeight="1">
      <c r="A448" s="12">
        <v>2754</v>
      </c>
      <c r="B448" s="12">
        <v>115</v>
      </c>
      <c r="C448" s="12">
        <v>5169</v>
      </c>
      <c r="D448" s="12">
        <v>2219</v>
      </c>
      <c r="E448" s="59" t="s">
        <v>1619</v>
      </c>
      <c r="F448" s="16">
        <v>0</v>
      </c>
      <c r="G448" s="325">
        <v>0</v>
      </c>
      <c r="H448" s="16">
        <v>0</v>
      </c>
      <c r="I448" s="54">
        <v>3718</v>
      </c>
      <c r="J448" s="149">
        <v>5500</v>
      </c>
    </row>
    <row r="449" spans="1:10" ht="12" customHeight="1">
      <c r="A449" s="23">
        <v>2708</v>
      </c>
      <c r="B449" s="12">
        <v>115</v>
      </c>
      <c r="C449" s="12">
        <v>5169</v>
      </c>
      <c r="D449" s="12">
        <v>2229</v>
      </c>
      <c r="E449" s="59" t="s">
        <v>1522</v>
      </c>
      <c r="F449" s="16">
        <v>0</v>
      </c>
      <c r="G449" s="325">
        <v>0</v>
      </c>
      <c r="H449" s="16">
        <v>200</v>
      </c>
      <c r="I449" s="54">
        <v>200</v>
      </c>
      <c r="J449" s="149">
        <v>200</v>
      </c>
    </row>
    <row r="450" spans="1:10" ht="12" customHeight="1">
      <c r="A450" s="12">
        <v>2315</v>
      </c>
      <c r="B450" s="12">
        <v>115</v>
      </c>
      <c r="C450" s="12" t="s">
        <v>953</v>
      </c>
      <c r="D450" s="12">
        <v>2310</v>
      </c>
      <c r="E450" s="59" t="s">
        <v>251</v>
      </c>
      <c r="F450" s="16">
        <v>200</v>
      </c>
      <c r="G450" s="325">
        <v>112.8</v>
      </c>
      <c r="H450" s="16">
        <v>250</v>
      </c>
      <c r="I450" s="54">
        <v>250</v>
      </c>
      <c r="J450" s="149">
        <v>250</v>
      </c>
    </row>
    <row r="451" spans="1:10" ht="12" customHeight="1">
      <c r="A451" s="12">
        <v>2316</v>
      </c>
      <c r="B451" s="12">
        <v>115</v>
      </c>
      <c r="C451" s="12">
        <v>5169</v>
      </c>
      <c r="D451" s="12">
        <v>2310</v>
      </c>
      <c r="E451" s="59" t="s">
        <v>27</v>
      </c>
      <c r="F451" s="16">
        <v>20</v>
      </c>
      <c r="G451" s="325">
        <v>5.3</v>
      </c>
      <c r="H451" s="16">
        <v>23</v>
      </c>
      <c r="I451" s="54">
        <v>23</v>
      </c>
      <c r="J451" s="149">
        <v>23</v>
      </c>
    </row>
    <row r="452" spans="1:10" ht="12" customHeight="1">
      <c r="A452" s="12">
        <v>2317</v>
      </c>
      <c r="B452" s="12">
        <v>115</v>
      </c>
      <c r="C452" s="12">
        <v>5169</v>
      </c>
      <c r="D452" s="12">
        <v>2321</v>
      </c>
      <c r="E452" s="59" t="s">
        <v>634</v>
      </c>
      <c r="F452" s="16">
        <v>1800</v>
      </c>
      <c r="G452" s="325">
        <v>2317.5</v>
      </c>
      <c r="H452" s="16">
        <v>2500</v>
      </c>
      <c r="I452" s="54">
        <v>2960</v>
      </c>
      <c r="J452" s="149">
        <v>2500</v>
      </c>
    </row>
    <row r="453" spans="1:10" ht="12" customHeight="1">
      <c r="A453" s="12">
        <v>2617</v>
      </c>
      <c r="B453" s="12">
        <v>115</v>
      </c>
      <c r="C453" s="12">
        <v>5169</v>
      </c>
      <c r="D453" s="12">
        <v>3111</v>
      </c>
      <c r="E453" s="59" t="s">
        <v>808</v>
      </c>
      <c r="F453" s="16">
        <v>0</v>
      </c>
      <c r="G453" s="325">
        <v>48.1</v>
      </c>
      <c r="H453" s="16">
        <v>0</v>
      </c>
      <c r="I453" s="54">
        <v>0</v>
      </c>
      <c r="J453" s="149">
        <v>0</v>
      </c>
    </row>
    <row r="454" spans="1:10" ht="12" customHeight="1">
      <c r="A454" s="12">
        <v>2618</v>
      </c>
      <c r="B454" s="12">
        <v>115</v>
      </c>
      <c r="C454" s="12">
        <v>5169</v>
      </c>
      <c r="D454" s="12">
        <v>3113</v>
      </c>
      <c r="E454" s="59" t="s">
        <v>809</v>
      </c>
      <c r="F454" s="16">
        <v>0</v>
      </c>
      <c r="G454" s="325">
        <v>6.7</v>
      </c>
      <c r="H454" s="16">
        <v>0</v>
      </c>
      <c r="I454" s="54">
        <v>0</v>
      </c>
      <c r="J454" s="149">
        <v>0</v>
      </c>
    </row>
    <row r="455" spans="1:10" ht="12" customHeight="1">
      <c r="A455" s="12">
        <v>2619</v>
      </c>
      <c r="B455" s="12">
        <v>115</v>
      </c>
      <c r="C455" s="12">
        <v>5169</v>
      </c>
      <c r="D455" s="12">
        <v>3141</v>
      </c>
      <c r="E455" s="59" t="s">
        <v>810</v>
      </c>
      <c r="F455" s="16">
        <v>0</v>
      </c>
      <c r="G455" s="325">
        <v>1.1</v>
      </c>
      <c r="H455" s="16">
        <v>0</v>
      </c>
      <c r="I455" s="54">
        <v>0</v>
      </c>
      <c r="J455" s="149">
        <v>0</v>
      </c>
    </row>
    <row r="456" spans="1:10" ht="12" customHeight="1">
      <c r="A456" s="12">
        <v>2318</v>
      </c>
      <c r="B456" s="12">
        <v>115</v>
      </c>
      <c r="C456" s="12">
        <v>5169</v>
      </c>
      <c r="D456" s="12">
        <v>3313</v>
      </c>
      <c r="E456" s="59" t="s">
        <v>28</v>
      </c>
      <c r="F456" s="16">
        <v>108</v>
      </c>
      <c r="G456" s="325">
        <v>75.3</v>
      </c>
      <c r="H456" s="16">
        <v>0</v>
      </c>
      <c r="I456" s="54">
        <v>0</v>
      </c>
      <c r="J456" s="149">
        <v>0</v>
      </c>
    </row>
    <row r="457" spans="1:10" ht="12" customHeight="1">
      <c r="A457" s="12">
        <v>2589</v>
      </c>
      <c r="B457" s="12">
        <v>115</v>
      </c>
      <c r="C457" s="12">
        <v>5169</v>
      </c>
      <c r="D457" s="12">
        <v>3313</v>
      </c>
      <c r="E457" s="59" t="s">
        <v>515</v>
      </c>
      <c r="F457" s="16">
        <v>0</v>
      </c>
      <c r="G457" s="325">
        <v>18.8</v>
      </c>
      <c r="H457" s="16">
        <v>0</v>
      </c>
      <c r="I457" s="54">
        <v>0</v>
      </c>
      <c r="J457" s="149">
        <v>0</v>
      </c>
    </row>
    <row r="458" spans="1:10" ht="12" customHeight="1">
      <c r="A458" s="12">
        <v>2674</v>
      </c>
      <c r="B458" s="12">
        <v>115</v>
      </c>
      <c r="C458" s="12">
        <v>5169</v>
      </c>
      <c r="D458" s="12">
        <v>3631</v>
      </c>
      <c r="E458" s="59" t="s">
        <v>1520</v>
      </c>
      <c r="F458" s="16">
        <v>0</v>
      </c>
      <c r="G458" s="325">
        <v>2261</v>
      </c>
      <c r="H458" s="16">
        <v>8866</v>
      </c>
      <c r="I458" s="54">
        <v>8866</v>
      </c>
      <c r="J458" s="149">
        <v>8500</v>
      </c>
    </row>
    <row r="459" spans="1:10" ht="12" customHeight="1">
      <c r="A459" s="12">
        <v>2319</v>
      </c>
      <c r="B459" s="12">
        <v>115</v>
      </c>
      <c r="C459" s="12">
        <v>5169</v>
      </c>
      <c r="D459" s="12">
        <v>3639</v>
      </c>
      <c r="E459" s="59" t="s">
        <v>1621</v>
      </c>
      <c r="F459" s="16">
        <v>500</v>
      </c>
      <c r="G459" s="325">
        <v>616.3</v>
      </c>
      <c r="H459" s="16">
        <v>680</v>
      </c>
      <c r="I459" s="54">
        <v>680</v>
      </c>
      <c r="J459" s="149">
        <v>700</v>
      </c>
    </row>
    <row r="460" spans="1:10" ht="12" customHeight="1">
      <c r="A460" s="12">
        <v>2627</v>
      </c>
      <c r="B460" s="12">
        <v>115</v>
      </c>
      <c r="C460" s="12">
        <v>5169</v>
      </c>
      <c r="D460" s="12">
        <v>3639</v>
      </c>
      <c r="E460" s="59" t="s">
        <v>1622</v>
      </c>
      <c r="F460" s="16">
        <v>0</v>
      </c>
      <c r="G460" s="325">
        <v>1039</v>
      </c>
      <c r="H460" s="16">
        <v>1095</v>
      </c>
      <c r="I460" s="54">
        <v>1095</v>
      </c>
      <c r="J460" s="149">
        <v>1140</v>
      </c>
    </row>
    <row r="461" spans="1:10" ht="12" customHeight="1">
      <c r="A461" s="12">
        <v>2628</v>
      </c>
      <c r="B461" s="12">
        <v>115</v>
      </c>
      <c r="C461" s="12">
        <v>5169</v>
      </c>
      <c r="D461" s="12">
        <v>3639</v>
      </c>
      <c r="E461" s="59" t="s">
        <v>1620</v>
      </c>
      <c r="F461" s="16">
        <v>0</v>
      </c>
      <c r="G461" s="325">
        <v>510.8</v>
      </c>
      <c r="H461" s="16">
        <v>700</v>
      </c>
      <c r="I461" s="54">
        <v>700</v>
      </c>
      <c r="J461" s="149">
        <v>730</v>
      </c>
    </row>
    <row r="462" spans="1:10" ht="12" customHeight="1">
      <c r="A462" s="12">
        <v>2644</v>
      </c>
      <c r="B462" s="12">
        <v>115</v>
      </c>
      <c r="C462" s="12">
        <v>5169</v>
      </c>
      <c r="D462" s="12">
        <v>3639</v>
      </c>
      <c r="E462" s="59" t="s">
        <v>221</v>
      </c>
      <c r="F462" s="16">
        <v>0</v>
      </c>
      <c r="G462" s="325">
        <v>448</v>
      </c>
      <c r="H462" s="16">
        <v>0</v>
      </c>
      <c r="I462" s="54">
        <v>0</v>
      </c>
      <c r="J462" s="149">
        <v>0</v>
      </c>
    </row>
    <row r="463" spans="1:10" ht="12" customHeight="1">
      <c r="A463" s="12">
        <v>2320</v>
      </c>
      <c r="B463" s="12">
        <v>115</v>
      </c>
      <c r="C463" s="12">
        <v>5169</v>
      </c>
      <c r="D463" s="12">
        <v>3722</v>
      </c>
      <c r="E463" s="59" t="s">
        <v>635</v>
      </c>
      <c r="F463" s="16">
        <v>3641</v>
      </c>
      <c r="G463" s="325">
        <v>3973.3</v>
      </c>
      <c r="H463" s="16">
        <v>5080</v>
      </c>
      <c r="I463" s="54">
        <v>4880</v>
      </c>
      <c r="J463" s="149">
        <v>5182</v>
      </c>
    </row>
    <row r="464" spans="1:10" ht="12" customHeight="1">
      <c r="A464" s="12">
        <v>2321</v>
      </c>
      <c r="B464" s="12">
        <v>115</v>
      </c>
      <c r="C464" s="12">
        <v>5169</v>
      </c>
      <c r="D464" s="12">
        <v>3722</v>
      </c>
      <c r="E464" s="59" t="s">
        <v>636</v>
      </c>
      <c r="F464" s="16">
        <v>4665</v>
      </c>
      <c r="G464" s="325">
        <v>4927.7</v>
      </c>
      <c r="H464" s="16">
        <v>6970</v>
      </c>
      <c r="I464" s="54">
        <v>6970</v>
      </c>
      <c r="J464" s="149">
        <v>7600</v>
      </c>
    </row>
    <row r="465" spans="1:10" ht="12" customHeight="1">
      <c r="A465" s="12">
        <v>2322</v>
      </c>
      <c r="B465" s="12">
        <v>115</v>
      </c>
      <c r="C465" s="12">
        <v>5169</v>
      </c>
      <c r="D465" s="12">
        <v>3722</v>
      </c>
      <c r="E465" s="59" t="s">
        <v>29</v>
      </c>
      <c r="F465" s="16">
        <v>7875</v>
      </c>
      <c r="G465" s="325">
        <v>10726.4</v>
      </c>
      <c r="H465" s="16">
        <v>9990</v>
      </c>
      <c r="I465" s="54">
        <v>10090</v>
      </c>
      <c r="J465" s="149">
        <v>10190</v>
      </c>
    </row>
    <row r="466" spans="1:10" ht="12" customHeight="1">
      <c r="A466" s="12">
        <v>2323</v>
      </c>
      <c r="B466" s="12">
        <v>115</v>
      </c>
      <c r="C466" s="12">
        <v>5169</v>
      </c>
      <c r="D466" s="12">
        <v>3722</v>
      </c>
      <c r="E466" s="59" t="s">
        <v>637</v>
      </c>
      <c r="F466" s="16">
        <v>41888</v>
      </c>
      <c r="G466" s="325">
        <v>42090.1</v>
      </c>
      <c r="H466" s="16">
        <v>49606</v>
      </c>
      <c r="I466" s="54">
        <v>49606</v>
      </c>
      <c r="J466" s="149">
        <v>50113</v>
      </c>
    </row>
    <row r="467" spans="1:10" ht="12" customHeight="1">
      <c r="A467" s="12">
        <v>2324</v>
      </c>
      <c r="B467" s="12">
        <v>115</v>
      </c>
      <c r="C467" s="12">
        <v>5169</v>
      </c>
      <c r="D467" s="12">
        <v>3729</v>
      </c>
      <c r="E467" s="59" t="s">
        <v>638</v>
      </c>
      <c r="F467" s="16">
        <v>535</v>
      </c>
      <c r="G467" s="325">
        <v>716.6</v>
      </c>
      <c r="H467" s="16">
        <v>625</v>
      </c>
      <c r="I467" s="54">
        <v>725</v>
      </c>
      <c r="J467" s="149">
        <v>825</v>
      </c>
    </row>
    <row r="468" spans="1:10" ht="12" customHeight="1">
      <c r="A468" s="12">
        <v>2325</v>
      </c>
      <c r="B468" s="12">
        <v>115</v>
      </c>
      <c r="C468" s="12" t="s">
        <v>953</v>
      </c>
      <c r="D468" s="12" t="s">
        <v>243</v>
      </c>
      <c r="E468" s="59" t="s">
        <v>639</v>
      </c>
      <c r="F468" s="16">
        <v>2191</v>
      </c>
      <c r="G468" s="325">
        <v>2214.9</v>
      </c>
      <c r="H468" s="16">
        <v>4000</v>
      </c>
      <c r="I468" s="54">
        <v>4000</v>
      </c>
      <c r="J468" s="149">
        <v>3896</v>
      </c>
    </row>
    <row r="469" spans="1:10" ht="12" customHeight="1">
      <c r="A469" s="12">
        <v>2326</v>
      </c>
      <c r="B469" s="12">
        <v>115</v>
      </c>
      <c r="C469" s="12" t="s">
        <v>953</v>
      </c>
      <c r="D469" s="12" t="s">
        <v>243</v>
      </c>
      <c r="E469" s="59" t="s">
        <v>640</v>
      </c>
      <c r="F469" s="16">
        <v>3225</v>
      </c>
      <c r="G469" s="325">
        <v>3496.6</v>
      </c>
      <c r="H469" s="16">
        <v>3797</v>
      </c>
      <c r="I469" s="54">
        <v>3797</v>
      </c>
      <c r="J469" s="149">
        <v>3923</v>
      </c>
    </row>
    <row r="470" spans="1:10" ht="12" customHeight="1">
      <c r="A470" s="12">
        <v>2327</v>
      </c>
      <c r="B470" s="12">
        <v>115</v>
      </c>
      <c r="C470" s="12" t="s">
        <v>953</v>
      </c>
      <c r="D470" s="12" t="s">
        <v>243</v>
      </c>
      <c r="E470" s="59" t="s">
        <v>641</v>
      </c>
      <c r="F470" s="16">
        <v>1852</v>
      </c>
      <c r="G470" s="325">
        <v>1935.7</v>
      </c>
      <c r="H470" s="16">
        <v>2051</v>
      </c>
      <c r="I470" s="54">
        <v>2051</v>
      </c>
      <c r="J470" s="149">
        <v>2059</v>
      </c>
    </row>
    <row r="471" spans="1:10" ht="12" customHeight="1">
      <c r="A471" s="12">
        <v>2328</v>
      </c>
      <c r="B471" s="12">
        <v>115</v>
      </c>
      <c r="C471" s="12" t="s">
        <v>953</v>
      </c>
      <c r="D471" s="12" t="s">
        <v>243</v>
      </c>
      <c r="E471" s="59" t="s">
        <v>642</v>
      </c>
      <c r="F471" s="16">
        <v>3360</v>
      </c>
      <c r="G471" s="325">
        <v>3354.4</v>
      </c>
      <c r="H471" s="16">
        <v>3491</v>
      </c>
      <c r="I471" s="54">
        <v>3491</v>
      </c>
      <c r="J471" s="149">
        <v>3493</v>
      </c>
    </row>
    <row r="472" spans="1:10" ht="12" customHeight="1">
      <c r="A472" s="12">
        <v>2329</v>
      </c>
      <c r="B472" s="12">
        <v>115</v>
      </c>
      <c r="C472" s="12" t="s">
        <v>953</v>
      </c>
      <c r="D472" s="12" t="s">
        <v>243</v>
      </c>
      <c r="E472" s="59" t="s">
        <v>643</v>
      </c>
      <c r="F472" s="16">
        <v>1603</v>
      </c>
      <c r="G472" s="325">
        <v>1660.6</v>
      </c>
      <c r="H472" s="16">
        <v>1709</v>
      </c>
      <c r="I472" s="54">
        <v>1709</v>
      </c>
      <c r="J472" s="149">
        <v>1725</v>
      </c>
    </row>
    <row r="473" spans="1:10" ht="12" customHeight="1">
      <c r="A473" s="12">
        <v>2330</v>
      </c>
      <c r="B473" s="12">
        <v>115</v>
      </c>
      <c r="C473" s="12" t="s">
        <v>953</v>
      </c>
      <c r="D473" s="12" t="s">
        <v>243</v>
      </c>
      <c r="E473" s="59" t="s">
        <v>644</v>
      </c>
      <c r="F473" s="16">
        <v>3009</v>
      </c>
      <c r="G473" s="325">
        <v>3179.7</v>
      </c>
      <c r="H473" s="16">
        <v>3230</v>
      </c>
      <c r="I473" s="54">
        <v>3230</v>
      </c>
      <c r="J473" s="149">
        <v>3290</v>
      </c>
    </row>
    <row r="474" spans="1:10" ht="12" customHeight="1">
      <c r="A474" s="12">
        <v>2331</v>
      </c>
      <c r="B474" s="12">
        <v>115</v>
      </c>
      <c r="C474" s="12" t="s">
        <v>953</v>
      </c>
      <c r="D474" s="12" t="s">
        <v>243</v>
      </c>
      <c r="E474" s="59" t="s">
        <v>645</v>
      </c>
      <c r="F474" s="16">
        <v>2796</v>
      </c>
      <c r="G474" s="325">
        <v>3066</v>
      </c>
      <c r="H474" s="16">
        <v>3280</v>
      </c>
      <c r="I474" s="54">
        <v>3280</v>
      </c>
      <c r="J474" s="149">
        <v>3355</v>
      </c>
    </row>
    <row r="475" spans="1:10" ht="12" customHeight="1">
      <c r="A475" s="12">
        <v>2332</v>
      </c>
      <c r="B475" s="12">
        <v>115</v>
      </c>
      <c r="C475" s="12" t="s">
        <v>953</v>
      </c>
      <c r="D475" s="12" t="s">
        <v>243</v>
      </c>
      <c r="E475" s="59" t="s">
        <v>646</v>
      </c>
      <c r="F475" s="16">
        <v>800</v>
      </c>
      <c r="G475" s="325">
        <v>1913.9</v>
      </c>
      <c r="H475" s="16">
        <v>1987</v>
      </c>
      <c r="I475" s="54">
        <v>1987</v>
      </c>
      <c r="J475" s="149">
        <v>1991</v>
      </c>
    </row>
    <row r="476" spans="1:10" ht="12" customHeight="1">
      <c r="A476" s="12">
        <v>2333</v>
      </c>
      <c r="B476" s="12">
        <v>115</v>
      </c>
      <c r="C476" s="12" t="s">
        <v>953</v>
      </c>
      <c r="D476" s="12" t="s">
        <v>243</v>
      </c>
      <c r="E476" s="59" t="s">
        <v>647</v>
      </c>
      <c r="F476" s="16">
        <v>3570</v>
      </c>
      <c r="G476" s="325">
        <v>3867.6</v>
      </c>
      <c r="H476" s="16">
        <v>4098</v>
      </c>
      <c r="I476" s="54">
        <v>4098</v>
      </c>
      <c r="J476" s="149">
        <v>5100</v>
      </c>
    </row>
    <row r="477" spans="1:10" ht="12" customHeight="1">
      <c r="A477" s="12">
        <v>2334</v>
      </c>
      <c r="B477" s="12">
        <v>115</v>
      </c>
      <c r="C477" s="12" t="s">
        <v>953</v>
      </c>
      <c r="D477" s="12" t="s">
        <v>243</v>
      </c>
      <c r="E477" s="59" t="s">
        <v>648</v>
      </c>
      <c r="F477" s="16">
        <v>90</v>
      </c>
      <c r="G477" s="325">
        <v>103</v>
      </c>
      <c r="H477" s="16">
        <v>103</v>
      </c>
      <c r="I477" s="54">
        <v>103</v>
      </c>
      <c r="J477" s="149">
        <v>0</v>
      </c>
    </row>
    <row r="478" spans="1:10" ht="12" customHeight="1">
      <c r="A478" s="12">
        <v>2335</v>
      </c>
      <c r="B478" s="12">
        <v>115</v>
      </c>
      <c r="C478" s="12" t="s">
        <v>953</v>
      </c>
      <c r="D478" s="12" t="s">
        <v>243</v>
      </c>
      <c r="E478" s="59" t="s">
        <v>649</v>
      </c>
      <c r="F478" s="16">
        <v>700</v>
      </c>
      <c r="G478" s="325">
        <v>734</v>
      </c>
      <c r="H478" s="16">
        <v>793</v>
      </c>
      <c r="I478" s="54">
        <v>683</v>
      </c>
      <c r="J478" s="149">
        <v>600</v>
      </c>
    </row>
    <row r="479" spans="1:10" ht="12" customHeight="1">
      <c r="A479" s="12">
        <v>2336</v>
      </c>
      <c r="B479" s="12">
        <v>115</v>
      </c>
      <c r="C479" s="12" t="s">
        <v>953</v>
      </c>
      <c r="D479" s="12" t="s">
        <v>243</v>
      </c>
      <c r="E479" s="59" t="s">
        <v>650</v>
      </c>
      <c r="F479" s="16">
        <v>550</v>
      </c>
      <c r="G479" s="325">
        <v>467.4</v>
      </c>
      <c r="H479" s="16">
        <v>500</v>
      </c>
      <c r="I479" s="54">
        <v>610</v>
      </c>
      <c r="J479" s="149">
        <v>686</v>
      </c>
    </row>
    <row r="480" spans="1:10" ht="12" customHeight="1">
      <c r="A480" s="12">
        <v>2337</v>
      </c>
      <c r="B480" s="12">
        <v>115</v>
      </c>
      <c r="C480" s="12" t="s">
        <v>953</v>
      </c>
      <c r="D480" s="12" t="s">
        <v>243</v>
      </c>
      <c r="E480" s="59" t="s">
        <v>651</v>
      </c>
      <c r="F480" s="16">
        <v>1000</v>
      </c>
      <c r="G480" s="325">
        <v>2159.6</v>
      </c>
      <c r="H480" s="16">
        <v>1850</v>
      </c>
      <c r="I480" s="54">
        <v>1850</v>
      </c>
      <c r="J480" s="149">
        <v>2000</v>
      </c>
    </row>
    <row r="481" spans="1:10" ht="12" customHeight="1">
      <c r="A481" s="12">
        <v>2338</v>
      </c>
      <c r="B481" s="12">
        <v>115</v>
      </c>
      <c r="C481" s="12" t="s">
        <v>953</v>
      </c>
      <c r="D481" s="12" t="s">
        <v>243</v>
      </c>
      <c r="E481" s="59" t="s">
        <v>652</v>
      </c>
      <c r="F481" s="16">
        <v>500</v>
      </c>
      <c r="G481" s="325">
        <v>1027.3</v>
      </c>
      <c r="H481" s="16">
        <v>750</v>
      </c>
      <c r="I481" s="54">
        <v>814</v>
      </c>
      <c r="J481" s="149">
        <v>750</v>
      </c>
    </row>
    <row r="482" spans="1:10" ht="13.5" customHeight="1">
      <c r="A482" s="12">
        <v>2339</v>
      </c>
      <c r="B482" s="12">
        <v>115</v>
      </c>
      <c r="C482" s="12" t="s">
        <v>953</v>
      </c>
      <c r="D482" s="12" t="s">
        <v>243</v>
      </c>
      <c r="E482" s="59" t="s">
        <v>653</v>
      </c>
      <c r="F482" s="16">
        <v>400</v>
      </c>
      <c r="G482" s="325">
        <v>745.8</v>
      </c>
      <c r="H482" s="16">
        <v>750</v>
      </c>
      <c r="I482" s="54">
        <v>550</v>
      </c>
      <c r="J482" s="149">
        <v>500</v>
      </c>
    </row>
    <row r="483" spans="1:10" ht="13.5" customHeight="1">
      <c r="A483" s="12">
        <v>2340</v>
      </c>
      <c r="B483" s="12">
        <v>115</v>
      </c>
      <c r="C483" s="12" t="s">
        <v>953</v>
      </c>
      <c r="D483" s="12" t="s">
        <v>243</v>
      </c>
      <c r="E483" s="59" t="s">
        <v>667</v>
      </c>
      <c r="F483" s="16">
        <v>60</v>
      </c>
      <c r="G483" s="325">
        <v>62</v>
      </c>
      <c r="H483" s="16">
        <v>68</v>
      </c>
      <c r="I483" s="54">
        <v>65</v>
      </c>
      <c r="J483" s="149">
        <v>68</v>
      </c>
    </row>
    <row r="484" spans="1:10" ht="13.5" customHeight="1">
      <c r="A484" s="12">
        <v>2341</v>
      </c>
      <c r="B484" s="12">
        <v>115</v>
      </c>
      <c r="C484" s="12" t="s">
        <v>953</v>
      </c>
      <c r="D484" s="12" t="s">
        <v>243</v>
      </c>
      <c r="E484" s="59" t="s">
        <v>30</v>
      </c>
      <c r="F484" s="16">
        <v>150</v>
      </c>
      <c r="G484" s="325">
        <v>144.2</v>
      </c>
      <c r="H484" s="16">
        <v>170</v>
      </c>
      <c r="I484" s="54">
        <v>170</v>
      </c>
      <c r="J484" s="149">
        <v>170</v>
      </c>
    </row>
    <row r="485" spans="1:10" ht="13.5" customHeight="1">
      <c r="A485" s="12">
        <v>2342</v>
      </c>
      <c r="B485" s="12">
        <v>115</v>
      </c>
      <c r="C485" s="12">
        <v>5169</v>
      </c>
      <c r="D485" s="12">
        <v>3745</v>
      </c>
      <c r="E485" s="59" t="s">
        <v>668</v>
      </c>
      <c r="F485" s="16">
        <v>200</v>
      </c>
      <c r="G485" s="325">
        <v>229.9</v>
      </c>
      <c r="H485" s="16">
        <v>230</v>
      </c>
      <c r="I485" s="54">
        <v>230</v>
      </c>
      <c r="J485" s="149">
        <v>230</v>
      </c>
    </row>
    <row r="486" spans="1:10" ht="13.5" customHeight="1">
      <c r="A486" s="12">
        <v>2343</v>
      </c>
      <c r="B486" s="12">
        <v>115</v>
      </c>
      <c r="C486" s="12">
        <v>5169</v>
      </c>
      <c r="D486" s="12">
        <v>3745</v>
      </c>
      <c r="E486" s="59" t="s">
        <v>1390</v>
      </c>
      <c r="F486" s="16">
        <v>168</v>
      </c>
      <c r="G486" s="325">
        <v>185.7</v>
      </c>
      <c r="H486" s="16">
        <v>203</v>
      </c>
      <c r="I486" s="54">
        <v>203</v>
      </c>
      <c r="J486" s="149">
        <v>203</v>
      </c>
    </row>
    <row r="487" spans="1:10" ht="13.5" customHeight="1">
      <c r="A487" s="12">
        <v>2344</v>
      </c>
      <c r="B487" s="12">
        <v>115</v>
      </c>
      <c r="C487" s="12">
        <v>5169</v>
      </c>
      <c r="D487" s="12">
        <v>3745</v>
      </c>
      <c r="E487" s="59" t="s">
        <v>1391</v>
      </c>
      <c r="F487" s="16">
        <v>136</v>
      </c>
      <c r="G487" s="325">
        <v>136.9</v>
      </c>
      <c r="H487" s="16">
        <v>0</v>
      </c>
      <c r="I487" s="54">
        <v>0</v>
      </c>
      <c r="J487" s="149">
        <v>0</v>
      </c>
    </row>
    <row r="488" spans="1:10" ht="13.5" customHeight="1">
      <c r="A488" s="12">
        <v>2345</v>
      </c>
      <c r="B488" s="12">
        <v>115</v>
      </c>
      <c r="C488" s="12">
        <v>5169</v>
      </c>
      <c r="D488" s="12">
        <v>3745</v>
      </c>
      <c r="E488" s="59" t="s">
        <v>701</v>
      </c>
      <c r="F488" s="16">
        <v>410</v>
      </c>
      <c r="G488" s="325">
        <v>341.6</v>
      </c>
      <c r="H488" s="16">
        <v>246</v>
      </c>
      <c r="I488" s="54">
        <v>246</v>
      </c>
      <c r="J488" s="149">
        <v>0</v>
      </c>
    </row>
    <row r="489" spans="1:10" ht="13.5" customHeight="1">
      <c r="A489" s="12">
        <v>2346</v>
      </c>
      <c r="B489" s="12">
        <v>115</v>
      </c>
      <c r="C489" s="12">
        <v>5169</v>
      </c>
      <c r="D489" s="12">
        <v>3745</v>
      </c>
      <c r="E489" s="59" t="s">
        <v>31</v>
      </c>
      <c r="F489" s="16">
        <v>176</v>
      </c>
      <c r="G489" s="325">
        <v>191</v>
      </c>
      <c r="H489" s="16">
        <v>199</v>
      </c>
      <c r="I489" s="54">
        <v>199</v>
      </c>
      <c r="J489" s="149">
        <v>0</v>
      </c>
    </row>
    <row r="490" spans="1:10" ht="13.5" customHeight="1">
      <c r="A490" s="12">
        <v>2348</v>
      </c>
      <c r="B490" s="12">
        <v>115</v>
      </c>
      <c r="C490" s="12">
        <v>5169</v>
      </c>
      <c r="D490" s="12">
        <v>3745</v>
      </c>
      <c r="E490" s="59" t="s">
        <v>32</v>
      </c>
      <c r="F490" s="16">
        <v>100</v>
      </c>
      <c r="G490" s="325">
        <v>271.7</v>
      </c>
      <c r="H490" s="16">
        <v>300</v>
      </c>
      <c r="I490" s="54">
        <v>820</v>
      </c>
      <c r="J490" s="149">
        <v>300</v>
      </c>
    </row>
    <row r="491" spans="1:10" ht="13.5" customHeight="1">
      <c r="A491" s="12">
        <v>2647</v>
      </c>
      <c r="B491" s="12">
        <v>115</v>
      </c>
      <c r="C491" s="12">
        <v>5169</v>
      </c>
      <c r="D491" s="12">
        <v>3745</v>
      </c>
      <c r="E491" s="59" t="s">
        <v>811</v>
      </c>
      <c r="F491" s="16">
        <v>0</v>
      </c>
      <c r="G491" s="325">
        <v>299.9</v>
      </c>
      <c r="H491" s="16">
        <v>0</v>
      </c>
      <c r="I491" s="54">
        <v>0</v>
      </c>
      <c r="J491" s="149">
        <v>0</v>
      </c>
    </row>
    <row r="492" spans="1:10" ht="13.5" customHeight="1">
      <c r="A492" s="23">
        <v>2707</v>
      </c>
      <c r="B492" s="12">
        <v>115</v>
      </c>
      <c r="C492" s="12">
        <v>5169</v>
      </c>
      <c r="D492" s="12">
        <v>3745</v>
      </c>
      <c r="E492" s="59" t="s">
        <v>1521</v>
      </c>
      <c r="F492" s="16">
        <v>0</v>
      </c>
      <c r="G492" s="325">
        <v>0</v>
      </c>
      <c r="H492" s="16">
        <v>100</v>
      </c>
      <c r="I492" s="54">
        <v>0</v>
      </c>
      <c r="J492" s="149">
        <v>50</v>
      </c>
    </row>
    <row r="493" spans="1:10" ht="13.5" customHeight="1">
      <c r="A493" s="12">
        <v>2347</v>
      </c>
      <c r="B493" s="12">
        <v>115</v>
      </c>
      <c r="C493" s="12">
        <v>5169</v>
      </c>
      <c r="D493" s="12">
        <v>6171</v>
      </c>
      <c r="E493" s="59" t="s">
        <v>669</v>
      </c>
      <c r="F493" s="16">
        <v>1</v>
      </c>
      <c r="G493" s="325">
        <v>0</v>
      </c>
      <c r="H493" s="16">
        <v>1</v>
      </c>
      <c r="I493" s="54">
        <v>1</v>
      </c>
      <c r="J493" s="149">
        <v>1</v>
      </c>
    </row>
    <row r="494" spans="1:10" ht="13.5" customHeight="1">
      <c r="A494" s="12">
        <v>2349</v>
      </c>
      <c r="B494" s="12">
        <v>115</v>
      </c>
      <c r="C494" s="12" t="s">
        <v>953</v>
      </c>
      <c r="D494" s="12">
        <v>6409</v>
      </c>
      <c r="E494" s="59" t="s">
        <v>524</v>
      </c>
      <c r="F494" s="16">
        <v>300</v>
      </c>
      <c r="G494" s="325">
        <v>362.5</v>
      </c>
      <c r="H494" s="16">
        <v>300</v>
      </c>
      <c r="I494" s="54">
        <v>320</v>
      </c>
      <c r="J494" s="149">
        <v>300</v>
      </c>
    </row>
    <row r="495" spans="1:10" ht="12" customHeight="1">
      <c r="A495" s="12">
        <v>2350</v>
      </c>
      <c r="B495" s="12">
        <v>115</v>
      </c>
      <c r="C495" s="12" t="s">
        <v>954</v>
      </c>
      <c r="D495" s="12" t="s">
        <v>908</v>
      </c>
      <c r="E495" s="59" t="s">
        <v>848</v>
      </c>
      <c r="F495" s="16">
        <v>100</v>
      </c>
      <c r="G495" s="325">
        <v>139.2</v>
      </c>
      <c r="H495" s="16">
        <v>50</v>
      </c>
      <c r="I495" s="54">
        <v>50</v>
      </c>
      <c r="J495" s="149">
        <v>50</v>
      </c>
    </row>
    <row r="496" spans="1:10" ht="12" customHeight="1">
      <c r="A496" s="12">
        <v>2351</v>
      </c>
      <c r="B496" s="12">
        <v>115</v>
      </c>
      <c r="C496" s="12" t="s">
        <v>954</v>
      </c>
      <c r="D496" s="12" t="s">
        <v>908</v>
      </c>
      <c r="E496" s="59" t="s">
        <v>241</v>
      </c>
      <c r="F496" s="16">
        <v>150</v>
      </c>
      <c r="G496" s="325">
        <v>107.3</v>
      </c>
      <c r="H496" s="16">
        <v>250</v>
      </c>
      <c r="I496" s="54">
        <v>94</v>
      </c>
      <c r="J496" s="149">
        <v>0</v>
      </c>
    </row>
    <row r="497" spans="1:10" ht="12" customHeight="1">
      <c r="A497" s="12">
        <v>2352</v>
      </c>
      <c r="B497" s="12">
        <v>115</v>
      </c>
      <c r="C497" s="12" t="s">
        <v>954</v>
      </c>
      <c r="D497" s="12" t="s">
        <v>908</v>
      </c>
      <c r="E497" s="59" t="s">
        <v>242</v>
      </c>
      <c r="F497" s="16">
        <v>38000</v>
      </c>
      <c r="G497" s="325">
        <v>36418.7</v>
      </c>
      <c r="H497" s="16">
        <v>8850</v>
      </c>
      <c r="I497" s="54">
        <v>11167</v>
      </c>
      <c r="J497" s="149">
        <v>5000</v>
      </c>
    </row>
    <row r="498" spans="1:10" ht="12" customHeight="1">
      <c r="A498" s="12">
        <v>2353</v>
      </c>
      <c r="B498" s="12">
        <v>115</v>
      </c>
      <c r="C498" s="12" t="s">
        <v>954</v>
      </c>
      <c r="D498" s="12" t="s">
        <v>908</v>
      </c>
      <c r="E498" s="59" t="s">
        <v>923</v>
      </c>
      <c r="F498" s="16">
        <v>9000</v>
      </c>
      <c r="G498" s="325">
        <v>9840</v>
      </c>
      <c r="H498" s="16">
        <v>12000</v>
      </c>
      <c r="I498" s="54">
        <v>11100</v>
      </c>
      <c r="J498" s="149">
        <v>3000</v>
      </c>
    </row>
    <row r="499" spans="1:10" ht="12" customHeight="1">
      <c r="A499" s="12">
        <v>2354</v>
      </c>
      <c r="B499" s="12">
        <v>115</v>
      </c>
      <c r="C499" s="12">
        <v>5171</v>
      </c>
      <c r="D499" s="12">
        <v>2212</v>
      </c>
      <c r="E499" s="59" t="s">
        <v>325</v>
      </c>
      <c r="F499" s="16">
        <v>1400</v>
      </c>
      <c r="G499" s="325">
        <v>1403.1</v>
      </c>
      <c r="H499" s="16">
        <v>1500</v>
      </c>
      <c r="I499" s="54">
        <v>2200</v>
      </c>
      <c r="J499" s="149">
        <v>2000</v>
      </c>
    </row>
    <row r="500" spans="1:10" ht="12" customHeight="1">
      <c r="A500" s="12">
        <v>2355</v>
      </c>
      <c r="B500" s="12">
        <v>115</v>
      </c>
      <c r="C500" s="12">
        <v>5171</v>
      </c>
      <c r="D500" s="12">
        <v>2212</v>
      </c>
      <c r="E500" s="59" t="s">
        <v>33</v>
      </c>
      <c r="F500" s="16">
        <v>400</v>
      </c>
      <c r="G500" s="325">
        <v>0</v>
      </c>
      <c r="H500" s="16">
        <v>0</v>
      </c>
      <c r="I500" s="54">
        <v>0</v>
      </c>
      <c r="J500" s="149">
        <v>0</v>
      </c>
    </row>
    <row r="501" spans="1:10" ht="12" customHeight="1">
      <c r="A501" s="12">
        <v>2631</v>
      </c>
      <c r="B501" s="12">
        <v>115</v>
      </c>
      <c r="C501" s="12">
        <v>5171</v>
      </c>
      <c r="D501" s="12">
        <v>2212</v>
      </c>
      <c r="E501" s="59" t="s">
        <v>417</v>
      </c>
      <c r="F501" s="16">
        <v>0</v>
      </c>
      <c r="G501" s="325">
        <v>340.6</v>
      </c>
      <c r="H501" s="16">
        <v>500</v>
      </c>
      <c r="I501" s="54">
        <v>500</v>
      </c>
      <c r="J501" s="149">
        <v>500</v>
      </c>
    </row>
    <row r="502" spans="1:10" ht="12" customHeight="1">
      <c r="A502" s="23">
        <v>2789</v>
      </c>
      <c r="B502" s="12">
        <v>115</v>
      </c>
      <c r="C502" s="12">
        <v>5171</v>
      </c>
      <c r="D502" s="12">
        <v>2212</v>
      </c>
      <c r="E502" s="59" t="s">
        <v>778</v>
      </c>
      <c r="F502" s="16">
        <v>0</v>
      </c>
      <c r="G502" s="325">
        <v>0</v>
      </c>
      <c r="H502" s="16">
        <v>0</v>
      </c>
      <c r="I502" s="54">
        <v>0</v>
      </c>
      <c r="J502" s="149">
        <v>2000</v>
      </c>
    </row>
    <row r="503" spans="1:10" ht="12" customHeight="1">
      <c r="A503" s="23">
        <v>2790</v>
      </c>
      <c r="B503" s="12">
        <v>115</v>
      </c>
      <c r="C503" s="12">
        <v>5171</v>
      </c>
      <c r="D503" s="12">
        <v>2212</v>
      </c>
      <c r="E503" s="59" t="s">
        <v>779</v>
      </c>
      <c r="F503" s="16">
        <v>0</v>
      </c>
      <c r="G503" s="325">
        <v>0</v>
      </c>
      <c r="H503" s="16">
        <v>0</v>
      </c>
      <c r="I503" s="54">
        <v>0</v>
      </c>
      <c r="J503" s="149">
        <v>5000</v>
      </c>
    </row>
    <row r="504" spans="1:10" ht="12" customHeight="1">
      <c r="A504" s="12">
        <v>2356</v>
      </c>
      <c r="B504" s="12">
        <v>115</v>
      </c>
      <c r="C504" s="12">
        <v>5171</v>
      </c>
      <c r="D504" s="12">
        <v>2219</v>
      </c>
      <c r="E504" s="59" t="s">
        <v>849</v>
      </c>
      <c r="F504" s="16">
        <v>180</v>
      </c>
      <c r="G504" s="325">
        <v>185</v>
      </c>
      <c r="H504" s="16">
        <v>200</v>
      </c>
      <c r="I504" s="54">
        <v>200</v>
      </c>
      <c r="J504" s="149">
        <v>200</v>
      </c>
    </row>
    <row r="505" spans="1:10" ht="12" customHeight="1">
      <c r="A505" s="23">
        <v>2739</v>
      </c>
      <c r="B505" s="12">
        <v>115</v>
      </c>
      <c r="C505" s="12">
        <v>5171</v>
      </c>
      <c r="D505" s="12">
        <v>2219</v>
      </c>
      <c r="E505" s="59" t="s">
        <v>1623</v>
      </c>
      <c r="F505" s="16">
        <v>0</v>
      </c>
      <c r="G505" s="325">
        <v>0</v>
      </c>
      <c r="H505" s="16">
        <v>29150</v>
      </c>
      <c r="I505" s="54">
        <v>30964</v>
      </c>
      <c r="J505" s="149">
        <v>30000</v>
      </c>
    </row>
    <row r="506" spans="1:10" ht="12" customHeight="1">
      <c r="A506" s="12">
        <v>2357</v>
      </c>
      <c r="B506" s="12">
        <v>115</v>
      </c>
      <c r="C506" s="12" t="s">
        <v>954</v>
      </c>
      <c r="D506" s="12">
        <v>2310</v>
      </c>
      <c r="E506" s="59" t="s">
        <v>252</v>
      </c>
      <c r="F506" s="16">
        <v>180</v>
      </c>
      <c r="G506" s="325">
        <v>220.3</v>
      </c>
      <c r="H506" s="16">
        <v>260</v>
      </c>
      <c r="I506" s="54">
        <v>260</v>
      </c>
      <c r="J506" s="149">
        <v>260</v>
      </c>
    </row>
    <row r="507" spans="1:10" ht="12" customHeight="1">
      <c r="A507" s="12">
        <v>2358</v>
      </c>
      <c r="B507" s="12">
        <v>115</v>
      </c>
      <c r="C507" s="12" t="s">
        <v>954</v>
      </c>
      <c r="D507" s="12">
        <v>2321</v>
      </c>
      <c r="E507" s="59" t="s">
        <v>928</v>
      </c>
      <c r="F507" s="16">
        <v>2000</v>
      </c>
      <c r="G507" s="325">
        <v>2015.5</v>
      </c>
      <c r="H507" s="16">
        <v>2315</v>
      </c>
      <c r="I507" s="54">
        <v>1495</v>
      </c>
      <c r="J507" s="149">
        <v>2000</v>
      </c>
    </row>
    <row r="508" spans="1:10" ht="12" customHeight="1">
      <c r="A508" s="12">
        <v>2596</v>
      </c>
      <c r="B508" s="12">
        <v>115</v>
      </c>
      <c r="C508" s="12">
        <v>5171</v>
      </c>
      <c r="D508" s="12">
        <v>2321</v>
      </c>
      <c r="E508" s="59" t="s">
        <v>1054</v>
      </c>
      <c r="F508" s="16">
        <v>0</v>
      </c>
      <c r="G508" s="325">
        <v>7901.2</v>
      </c>
      <c r="H508" s="16">
        <v>0</v>
      </c>
      <c r="I508" s="54">
        <v>0</v>
      </c>
      <c r="J508" s="149">
        <v>0</v>
      </c>
    </row>
    <row r="509" spans="1:10" ht="12" customHeight="1">
      <c r="A509" s="12">
        <v>2359</v>
      </c>
      <c r="B509" s="12">
        <v>115</v>
      </c>
      <c r="C509" s="12">
        <v>5171</v>
      </c>
      <c r="D509" s="12">
        <v>2333</v>
      </c>
      <c r="E509" s="59" t="s">
        <v>34</v>
      </c>
      <c r="F509" s="16">
        <v>100</v>
      </c>
      <c r="G509" s="325">
        <v>59.5</v>
      </c>
      <c r="H509" s="16">
        <v>150</v>
      </c>
      <c r="I509" s="54">
        <v>150</v>
      </c>
      <c r="J509" s="149">
        <v>120</v>
      </c>
    </row>
    <row r="510" spans="1:10" ht="12" customHeight="1">
      <c r="A510" s="12">
        <v>2360</v>
      </c>
      <c r="B510" s="12">
        <v>115</v>
      </c>
      <c r="C510" s="12">
        <v>5171</v>
      </c>
      <c r="D510" s="12">
        <v>3313</v>
      </c>
      <c r="E510" s="59" t="s">
        <v>796</v>
      </c>
      <c r="F510" s="16">
        <v>339</v>
      </c>
      <c r="G510" s="325">
        <v>534.9</v>
      </c>
      <c r="H510" s="16">
        <v>250</v>
      </c>
      <c r="I510" s="54">
        <v>188</v>
      </c>
      <c r="J510" s="149">
        <v>1600</v>
      </c>
    </row>
    <row r="511" spans="1:10" ht="12" customHeight="1">
      <c r="A511" s="12">
        <v>2361</v>
      </c>
      <c r="B511" s="12">
        <v>115</v>
      </c>
      <c r="C511" s="12">
        <v>5171</v>
      </c>
      <c r="D511" s="12">
        <v>3319</v>
      </c>
      <c r="E511" s="59" t="s">
        <v>35</v>
      </c>
      <c r="F511" s="16">
        <v>900</v>
      </c>
      <c r="G511" s="325">
        <v>214.3</v>
      </c>
      <c r="H511" s="16">
        <v>450</v>
      </c>
      <c r="I511" s="54">
        <v>450</v>
      </c>
      <c r="J511" s="149">
        <v>450</v>
      </c>
    </row>
    <row r="512" spans="1:10" ht="12" customHeight="1">
      <c r="A512" s="12">
        <v>2362</v>
      </c>
      <c r="B512" s="12">
        <v>115</v>
      </c>
      <c r="C512" s="12">
        <v>5171</v>
      </c>
      <c r="D512" s="12">
        <v>3326</v>
      </c>
      <c r="E512" s="59" t="s">
        <v>1392</v>
      </c>
      <c r="F512" s="16">
        <v>200</v>
      </c>
      <c r="G512" s="325">
        <v>1000.5</v>
      </c>
      <c r="H512" s="16">
        <v>750</v>
      </c>
      <c r="I512" s="54">
        <v>1081</v>
      </c>
      <c r="J512" s="149">
        <v>1550</v>
      </c>
    </row>
    <row r="513" spans="1:10" ht="12" customHeight="1">
      <c r="A513" s="12">
        <v>2363</v>
      </c>
      <c r="B513" s="12">
        <v>115</v>
      </c>
      <c r="C513" s="12" t="s">
        <v>954</v>
      </c>
      <c r="D513" s="12">
        <v>3412</v>
      </c>
      <c r="E513" s="59" t="s">
        <v>219</v>
      </c>
      <c r="F513" s="16">
        <v>450</v>
      </c>
      <c r="G513" s="325">
        <v>1325.6</v>
      </c>
      <c r="H513" s="16">
        <v>300</v>
      </c>
      <c r="I513" s="54">
        <v>312</v>
      </c>
      <c r="J513" s="149">
        <v>500</v>
      </c>
    </row>
    <row r="514" spans="1:10" ht="12" customHeight="1">
      <c r="A514" s="23">
        <v>2709</v>
      </c>
      <c r="B514" s="23">
        <v>115</v>
      </c>
      <c r="C514" s="23">
        <v>5171</v>
      </c>
      <c r="D514" s="23">
        <v>3631</v>
      </c>
      <c r="E514" s="82" t="s">
        <v>1523</v>
      </c>
      <c r="F514" s="140">
        <v>0</v>
      </c>
      <c r="G514" s="325">
        <v>0</v>
      </c>
      <c r="H514" s="140">
        <v>500</v>
      </c>
      <c r="I514" s="325">
        <v>500</v>
      </c>
      <c r="J514" s="138">
        <v>500</v>
      </c>
    </row>
    <row r="515" spans="1:10" ht="12" customHeight="1">
      <c r="A515" s="12">
        <v>2640</v>
      </c>
      <c r="B515" s="12">
        <v>115</v>
      </c>
      <c r="C515" s="12">
        <v>5171</v>
      </c>
      <c r="D515" s="12">
        <v>3639</v>
      </c>
      <c r="E515" s="59" t="s">
        <v>1392</v>
      </c>
      <c r="F515" s="16">
        <v>0</v>
      </c>
      <c r="G515" s="325">
        <v>58.4</v>
      </c>
      <c r="H515" s="16">
        <v>0</v>
      </c>
      <c r="I515" s="54">
        <v>0</v>
      </c>
      <c r="J515" s="149">
        <v>0</v>
      </c>
    </row>
    <row r="516" spans="1:10" ht="12" customHeight="1">
      <c r="A516" s="23">
        <v>2710</v>
      </c>
      <c r="B516" s="23">
        <v>115</v>
      </c>
      <c r="C516" s="23">
        <v>5171</v>
      </c>
      <c r="D516" s="23">
        <v>3639</v>
      </c>
      <c r="E516" s="82" t="s">
        <v>1552</v>
      </c>
      <c r="F516" s="140">
        <v>0</v>
      </c>
      <c r="G516" s="325">
        <v>0</v>
      </c>
      <c r="H516" s="140">
        <v>30</v>
      </c>
      <c r="I516" s="325">
        <v>50</v>
      </c>
      <c r="J516" s="138">
        <v>30</v>
      </c>
    </row>
    <row r="517" spans="1:10" ht="12" customHeight="1">
      <c r="A517" s="12">
        <v>2364</v>
      </c>
      <c r="B517" s="12">
        <v>115</v>
      </c>
      <c r="C517" s="12" t="s">
        <v>954</v>
      </c>
      <c r="D517" s="12">
        <v>3745</v>
      </c>
      <c r="E517" s="59" t="s">
        <v>244</v>
      </c>
      <c r="F517" s="16">
        <v>500</v>
      </c>
      <c r="G517" s="325">
        <v>531.4</v>
      </c>
      <c r="H517" s="16">
        <v>617</v>
      </c>
      <c r="I517" s="54">
        <v>917</v>
      </c>
      <c r="J517" s="149">
        <v>750</v>
      </c>
    </row>
    <row r="518" spans="1:10" ht="12" customHeight="1">
      <c r="A518" s="12">
        <v>2365</v>
      </c>
      <c r="B518" s="12">
        <v>115</v>
      </c>
      <c r="C518" s="12">
        <v>5171</v>
      </c>
      <c r="D518" s="12">
        <v>5212</v>
      </c>
      <c r="E518" s="59" t="s">
        <v>715</v>
      </c>
      <c r="F518" s="16">
        <v>200</v>
      </c>
      <c r="G518" s="54">
        <v>2.2</v>
      </c>
      <c r="H518" s="16">
        <v>20</v>
      </c>
      <c r="I518" s="54">
        <v>20</v>
      </c>
      <c r="J518" s="68">
        <v>10</v>
      </c>
    </row>
    <row r="519" spans="1:10" ht="12" customHeight="1">
      <c r="A519" s="23">
        <v>2763</v>
      </c>
      <c r="B519" s="12">
        <v>115</v>
      </c>
      <c r="C519" s="12">
        <v>5171</v>
      </c>
      <c r="D519" s="12">
        <v>5212</v>
      </c>
      <c r="E519" s="59" t="s">
        <v>1453</v>
      </c>
      <c r="F519" s="16">
        <v>0</v>
      </c>
      <c r="G519" s="54">
        <v>0</v>
      </c>
      <c r="H519" s="16">
        <v>0</v>
      </c>
      <c r="I519" s="54">
        <v>100</v>
      </c>
      <c r="J519" s="68">
        <v>100</v>
      </c>
    </row>
    <row r="520" spans="1:10" ht="12" customHeight="1">
      <c r="A520" s="10">
        <v>2732</v>
      </c>
      <c r="B520" s="10">
        <v>115</v>
      </c>
      <c r="C520" s="10">
        <v>5363</v>
      </c>
      <c r="D520" s="10">
        <v>2115</v>
      </c>
      <c r="E520" s="59" t="s">
        <v>0</v>
      </c>
      <c r="F520" s="16">
        <v>0</v>
      </c>
      <c r="G520" s="54">
        <v>217.5</v>
      </c>
      <c r="H520" s="16">
        <v>0</v>
      </c>
      <c r="I520" s="54">
        <v>0</v>
      </c>
      <c r="J520" s="68">
        <v>0</v>
      </c>
    </row>
    <row r="521" spans="1:10" ht="12" customHeight="1">
      <c r="A521" s="12">
        <v>2645</v>
      </c>
      <c r="B521" s="12">
        <v>115</v>
      </c>
      <c r="C521" s="12">
        <v>5363</v>
      </c>
      <c r="D521" s="12">
        <v>3729</v>
      </c>
      <c r="E521" s="59" t="s">
        <v>0</v>
      </c>
      <c r="F521" s="16">
        <v>0</v>
      </c>
      <c r="G521" s="54">
        <v>200</v>
      </c>
      <c r="H521" s="16">
        <v>0</v>
      </c>
      <c r="I521" s="54">
        <v>0</v>
      </c>
      <c r="J521" s="68">
        <v>0</v>
      </c>
    </row>
    <row r="522" spans="1:10" ht="12" customHeight="1">
      <c r="A522" s="10">
        <v>2675</v>
      </c>
      <c r="B522" s="10">
        <v>115</v>
      </c>
      <c r="C522" s="10">
        <v>5364</v>
      </c>
      <c r="D522" s="10">
        <v>6409</v>
      </c>
      <c r="E522" s="59" t="s">
        <v>8</v>
      </c>
      <c r="F522" s="16">
        <v>0</v>
      </c>
      <c r="G522" s="54">
        <v>489.7</v>
      </c>
      <c r="H522" s="16">
        <v>0</v>
      </c>
      <c r="I522" s="54">
        <v>0</v>
      </c>
      <c r="J522" s="68">
        <v>0</v>
      </c>
    </row>
    <row r="523" spans="1:10" ht="12.75">
      <c r="A523" s="23">
        <v>2711</v>
      </c>
      <c r="B523" s="23">
        <v>115</v>
      </c>
      <c r="C523" s="23">
        <v>5909</v>
      </c>
      <c r="D523" s="23">
        <v>2229</v>
      </c>
      <c r="E523" s="59" t="s">
        <v>93</v>
      </c>
      <c r="F523" s="140">
        <v>0</v>
      </c>
      <c r="G523" s="325">
        <v>0</v>
      </c>
      <c r="H523" s="140">
        <v>100</v>
      </c>
      <c r="I523" s="325">
        <v>100</v>
      </c>
      <c r="J523" s="117">
        <v>100</v>
      </c>
    </row>
    <row r="524" spans="1:10" ht="12.75">
      <c r="A524" s="23">
        <v>2756</v>
      </c>
      <c r="B524" s="23">
        <v>115</v>
      </c>
      <c r="C524" s="23">
        <v>5909</v>
      </c>
      <c r="D524" s="23">
        <v>3639</v>
      </c>
      <c r="E524" s="59" t="s">
        <v>1624</v>
      </c>
      <c r="F524" s="140">
        <v>0</v>
      </c>
      <c r="G524" s="325">
        <v>0</v>
      </c>
      <c r="H524" s="140">
        <v>0</v>
      </c>
      <c r="I524" s="325">
        <v>900</v>
      </c>
      <c r="J524" s="117">
        <v>0</v>
      </c>
    </row>
    <row r="525" spans="1:11" ht="12" customHeight="1">
      <c r="A525" s="33"/>
      <c r="B525" s="34" t="s">
        <v>736</v>
      </c>
      <c r="C525" s="35"/>
      <c r="D525" s="36"/>
      <c r="E525" s="38" t="s">
        <v>345</v>
      </c>
      <c r="F525" s="144">
        <f>SUBTOTAL(9,F412:F524)</f>
        <v>155220</v>
      </c>
      <c r="G525" s="324">
        <f>SUBTOTAL(9,G412:G524)</f>
        <v>181041.8</v>
      </c>
      <c r="H525" s="144">
        <f>SUBTOTAL(9,H412:H524)</f>
        <v>206348</v>
      </c>
      <c r="I525" s="324">
        <f>SUBTOTAL(9,I412:I524)</f>
        <v>215955</v>
      </c>
      <c r="J525" s="116">
        <f>SUBTOTAL(9,J412:J524)</f>
        <v>226419</v>
      </c>
      <c r="K525" s="1"/>
    </row>
    <row r="526" spans="1:10" ht="12" customHeight="1">
      <c r="A526" s="12">
        <v>2366</v>
      </c>
      <c r="B526" s="12">
        <v>116</v>
      </c>
      <c r="C526" s="12">
        <v>5137</v>
      </c>
      <c r="D526" s="12" t="s">
        <v>1043</v>
      </c>
      <c r="E526" s="59" t="s">
        <v>453</v>
      </c>
      <c r="F526" s="16">
        <v>2600</v>
      </c>
      <c r="G526" s="54">
        <v>4260.1</v>
      </c>
      <c r="H526" s="16">
        <v>2100</v>
      </c>
      <c r="I526" s="54">
        <v>2100</v>
      </c>
      <c r="J526" s="149">
        <v>1000</v>
      </c>
    </row>
    <row r="527" spans="1:10" ht="12" customHeight="1">
      <c r="A527" s="12">
        <v>2367</v>
      </c>
      <c r="B527" s="12">
        <v>116</v>
      </c>
      <c r="C527" s="12">
        <v>5139</v>
      </c>
      <c r="D527" s="12">
        <v>6171</v>
      </c>
      <c r="E527" s="60" t="s">
        <v>36</v>
      </c>
      <c r="F527" s="16">
        <v>190</v>
      </c>
      <c r="G527" s="54">
        <v>285.1</v>
      </c>
      <c r="H527" s="16">
        <v>350</v>
      </c>
      <c r="I527" s="54">
        <v>350</v>
      </c>
      <c r="J527" s="149">
        <v>100</v>
      </c>
    </row>
    <row r="528" spans="1:10" ht="12" customHeight="1">
      <c r="A528" s="12">
        <v>2368</v>
      </c>
      <c r="B528" s="12">
        <v>116</v>
      </c>
      <c r="C528" s="12">
        <v>5162</v>
      </c>
      <c r="D528" s="12">
        <v>6171</v>
      </c>
      <c r="E528" s="79" t="s">
        <v>102</v>
      </c>
      <c r="F528" s="143">
        <v>1200</v>
      </c>
      <c r="G528" s="54">
        <v>1692.7</v>
      </c>
      <c r="H528" s="16">
        <v>1900</v>
      </c>
      <c r="I528" s="329">
        <v>1900</v>
      </c>
      <c r="J528" s="149">
        <v>1500</v>
      </c>
    </row>
    <row r="529" spans="1:10" ht="12" customHeight="1">
      <c r="A529" s="12">
        <v>2369</v>
      </c>
      <c r="B529" s="12">
        <v>116</v>
      </c>
      <c r="C529" s="12" t="s">
        <v>1045</v>
      </c>
      <c r="D529" s="12">
        <v>6171</v>
      </c>
      <c r="E529" s="59" t="s">
        <v>965</v>
      </c>
      <c r="F529" s="16">
        <v>200</v>
      </c>
      <c r="G529" s="54">
        <v>252.9</v>
      </c>
      <c r="H529" s="16">
        <v>450</v>
      </c>
      <c r="I529" s="54">
        <v>450</v>
      </c>
      <c r="J529" s="154">
        <v>200</v>
      </c>
    </row>
    <row r="530" spans="1:10" ht="12" customHeight="1">
      <c r="A530" s="12">
        <v>2621</v>
      </c>
      <c r="B530" s="12">
        <v>116</v>
      </c>
      <c r="C530" s="12">
        <v>5167</v>
      </c>
      <c r="D530" s="12">
        <v>6171</v>
      </c>
      <c r="E530" s="59" t="s">
        <v>1027</v>
      </c>
      <c r="F530" s="16">
        <v>0</v>
      </c>
      <c r="G530" s="54">
        <v>636.9</v>
      </c>
      <c r="H530" s="16">
        <v>500</v>
      </c>
      <c r="I530" s="54">
        <v>500</v>
      </c>
      <c r="J530" s="154">
        <v>500</v>
      </c>
    </row>
    <row r="531" spans="1:10" ht="12" customHeight="1">
      <c r="A531" s="12">
        <v>2370</v>
      </c>
      <c r="B531" s="12">
        <v>116</v>
      </c>
      <c r="C531" s="12" t="s">
        <v>952</v>
      </c>
      <c r="D531" s="12" t="s">
        <v>1043</v>
      </c>
      <c r="E531" s="59" t="s">
        <v>234</v>
      </c>
      <c r="F531" s="16">
        <v>950</v>
      </c>
      <c r="G531" s="54">
        <v>941.6</v>
      </c>
      <c r="H531" s="16">
        <v>950</v>
      </c>
      <c r="I531" s="54">
        <v>950</v>
      </c>
      <c r="J531" s="154">
        <v>950</v>
      </c>
    </row>
    <row r="532" spans="1:10" ht="12" customHeight="1">
      <c r="A532" s="12">
        <v>2371</v>
      </c>
      <c r="B532" s="12">
        <v>116</v>
      </c>
      <c r="C532" s="12" t="s">
        <v>952</v>
      </c>
      <c r="D532" s="12" t="s">
        <v>1043</v>
      </c>
      <c r="E532" s="59" t="s">
        <v>37</v>
      </c>
      <c r="F532" s="16">
        <v>3250</v>
      </c>
      <c r="G532" s="54">
        <v>3084</v>
      </c>
      <c r="H532" s="16">
        <v>2800</v>
      </c>
      <c r="I532" s="54">
        <v>1990</v>
      </c>
      <c r="J532" s="154">
        <v>2100</v>
      </c>
    </row>
    <row r="533" spans="1:10" ht="12" customHeight="1">
      <c r="A533" s="12">
        <v>2372</v>
      </c>
      <c r="B533" s="12">
        <v>116</v>
      </c>
      <c r="C533" s="12">
        <v>5168</v>
      </c>
      <c r="D533" s="12">
        <v>6171</v>
      </c>
      <c r="E533" s="59" t="s">
        <v>38</v>
      </c>
      <c r="F533" s="16">
        <v>1100</v>
      </c>
      <c r="G533" s="54">
        <v>928.2</v>
      </c>
      <c r="H533" s="16">
        <v>1050</v>
      </c>
      <c r="I533" s="54">
        <v>1050</v>
      </c>
      <c r="J533" s="154">
        <v>0</v>
      </c>
    </row>
    <row r="534" spans="1:10" ht="12" customHeight="1">
      <c r="A534" s="23">
        <v>2712</v>
      </c>
      <c r="B534" s="12">
        <v>116</v>
      </c>
      <c r="C534" s="12">
        <v>5168</v>
      </c>
      <c r="D534" s="12">
        <v>6171</v>
      </c>
      <c r="E534" s="59" t="s">
        <v>992</v>
      </c>
      <c r="F534" s="16">
        <v>0</v>
      </c>
      <c r="G534" s="54">
        <v>0</v>
      </c>
      <c r="H534" s="16">
        <v>150</v>
      </c>
      <c r="I534" s="54">
        <v>200</v>
      </c>
      <c r="J534" s="154">
        <v>150</v>
      </c>
    </row>
    <row r="535" spans="1:10" ht="12" customHeight="1">
      <c r="A535" s="12">
        <v>2373</v>
      </c>
      <c r="B535" s="12">
        <v>116</v>
      </c>
      <c r="C535" s="23">
        <v>5169</v>
      </c>
      <c r="D535" s="12" t="s">
        <v>1043</v>
      </c>
      <c r="E535" s="59" t="s">
        <v>39</v>
      </c>
      <c r="F535" s="16">
        <v>650</v>
      </c>
      <c r="G535" s="54">
        <v>45</v>
      </c>
      <c r="H535" s="16">
        <v>100</v>
      </c>
      <c r="I535" s="54">
        <v>100</v>
      </c>
      <c r="J535" s="154">
        <v>0</v>
      </c>
    </row>
    <row r="536" spans="1:10" ht="12" customHeight="1">
      <c r="A536" s="12">
        <v>2374</v>
      </c>
      <c r="B536" s="12">
        <v>116</v>
      </c>
      <c r="C536" s="23">
        <v>5169</v>
      </c>
      <c r="D536" s="12" t="s">
        <v>1043</v>
      </c>
      <c r="E536" s="59" t="s">
        <v>720</v>
      </c>
      <c r="F536" s="16">
        <v>750</v>
      </c>
      <c r="G536" s="54">
        <v>927.2</v>
      </c>
      <c r="H536" s="16">
        <v>600</v>
      </c>
      <c r="I536" s="54">
        <v>600</v>
      </c>
      <c r="J536" s="149">
        <v>550</v>
      </c>
    </row>
    <row r="537" spans="1:10" ht="12" customHeight="1">
      <c r="A537" s="12">
        <v>2375</v>
      </c>
      <c r="B537" s="12">
        <v>116</v>
      </c>
      <c r="C537" s="23">
        <v>5169</v>
      </c>
      <c r="D537" s="12">
        <v>6171</v>
      </c>
      <c r="E537" s="59" t="s">
        <v>926</v>
      </c>
      <c r="F537" s="16">
        <v>150</v>
      </c>
      <c r="G537" s="54">
        <v>0</v>
      </c>
      <c r="H537" s="16">
        <v>100</v>
      </c>
      <c r="I537" s="54">
        <v>100</v>
      </c>
      <c r="J537" s="149">
        <v>100</v>
      </c>
    </row>
    <row r="538" spans="1:10" ht="12" customHeight="1">
      <c r="A538" s="12">
        <v>2376</v>
      </c>
      <c r="B538" s="12">
        <v>116</v>
      </c>
      <c r="C538" s="12">
        <v>5169</v>
      </c>
      <c r="D538" s="12">
        <v>6171</v>
      </c>
      <c r="E538" s="59" t="s">
        <v>201</v>
      </c>
      <c r="F538" s="16">
        <v>300</v>
      </c>
      <c r="G538" s="54">
        <v>0</v>
      </c>
      <c r="H538" s="16">
        <v>0</v>
      </c>
      <c r="I538" s="54">
        <v>0</v>
      </c>
      <c r="J538" s="154">
        <v>0</v>
      </c>
    </row>
    <row r="539" spans="1:10" ht="12" customHeight="1">
      <c r="A539" s="12">
        <v>2377</v>
      </c>
      <c r="B539" s="12">
        <v>116</v>
      </c>
      <c r="C539" s="12">
        <v>5169</v>
      </c>
      <c r="D539" s="12" t="s">
        <v>1043</v>
      </c>
      <c r="E539" s="59" t="s">
        <v>881</v>
      </c>
      <c r="F539" s="16">
        <v>1400</v>
      </c>
      <c r="G539" s="54">
        <v>637.8</v>
      </c>
      <c r="H539" s="16">
        <v>500</v>
      </c>
      <c r="I539" s="54">
        <v>860</v>
      </c>
      <c r="J539" s="149">
        <v>700</v>
      </c>
    </row>
    <row r="540" spans="1:10" ht="12" customHeight="1">
      <c r="A540" s="12">
        <v>2378</v>
      </c>
      <c r="B540" s="12">
        <v>116</v>
      </c>
      <c r="C540" s="12" t="s">
        <v>953</v>
      </c>
      <c r="D540" s="12" t="s">
        <v>1043</v>
      </c>
      <c r="E540" s="59" t="s">
        <v>40</v>
      </c>
      <c r="F540" s="16">
        <v>2500</v>
      </c>
      <c r="G540" s="54">
        <v>1912.8</v>
      </c>
      <c r="H540" s="16">
        <v>3100</v>
      </c>
      <c r="I540" s="54">
        <v>3900</v>
      </c>
      <c r="J540" s="149">
        <v>4800</v>
      </c>
    </row>
    <row r="541" spans="1:10" ht="12" customHeight="1">
      <c r="A541" s="12">
        <v>2677</v>
      </c>
      <c r="B541" s="12">
        <v>116</v>
      </c>
      <c r="C541" s="12">
        <v>5169</v>
      </c>
      <c r="D541" s="12">
        <v>6171</v>
      </c>
      <c r="E541" s="59" t="s">
        <v>482</v>
      </c>
      <c r="F541" s="16">
        <v>0</v>
      </c>
      <c r="G541" s="54">
        <v>37.9</v>
      </c>
      <c r="H541" s="16">
        <v>50</v>
      </c>
      <c r="I541" s="54">
        <v>50</v>
      </c>
      <c r="J541" s="149">
        <v>20</v>
      </c>
    </row>
    <row r="542" spans="1:10" ht="12" customHeight="1">
      <c r="A542" s="12">
        <v>2379</v>
      </c>
      <c r="B542" s="12">
        <v>116</v>
      </c>
      <c r="C542" s="12">
        <v>5171</v>
      </c>
      <c r="D542" s="12">
        <v>6171</v>
      </c>
      <c r="E542" s="59" t="s">
        <v>1048</v>
      </c>
      <c r="F542" s="143">
        <v>360</v>
      </c>
      <c r="G542" s="54">
        <v>154.5</v>
      </c>
      <c r="H542" s="16">
        <v>150</v>
      </c>
      <c r="I542" s="329">
        <v>150</v>
      </c>
      <c r="J542" s="149">
        <v>100</v>
      </c>
    </row>
    <row r="543" spans="1:10" ht="12" customHeight="1">
      <c r="A543" s="23">
        <v>2713</v>
      </c>
      <c r="B543" s="12">
        <v>116</v>
      </c>
      <c r="C543" s="12">
        <v>5171</v>
      </c>
      <c r="D543" s="12">
        <v>6171</v>
      </c>
      <c r="E543" s="59" t="s">
        <v>991</v>
      </c>
      <c r="F543" s="143">
        <v>0</v>
      </c>
      <c r="G543" s="54">
        <v>0</v>
      </c>
      <c r="H543" s="16">
        <v>50</v>
      </c>
      <c r="I543" s="329">
        <v>50</v>
      </c>
      <c r="J543" s="149">
        <v>30</v>
      </c>
    </row>
    <row r="544" spans="1:10" ht="12" customHeight="1">
      <c r="A544" s="12">
        <v>2380</v>
      </c>
      <c r="B544" s="12">
        <v>116</v>
      </c>
      <c r="C544" s="12">
        <v>5172</v>
      </c>
      <c r="D544" s="12">
        <v>6171</v>
      </c>
      <c r="E544" s="59" t="s">
        <v>212</v>
      </c>
      <c r="F544" s="16">
        <v>550</v>
      </c>
      <c r="G544" s="54">
        <v>514.7</v>
      </c>
      <c r="H544" s="16">
        <v>300</v>
      </c>
      <c r="I544" s="54">
        <v>500</v>
      </c>
      <c r="J544" s="154">
        <v>300</v>
      </c>
    </row>
    <row r="545" spans="1:10" ht="12" customHeight="1">
      <c r="A545" s="12">
        <v>2381</v>
      </c>
      <c r="B545" s="12">
        <v>116</v>
      </c>
      <c r="C545" s="12">
        <v>5178</v>
      </c>
      <c r="D545" s="12">
        <v>6171</v>
      </c>
      <c r="E545" s="79" t="s">
        <v>223</v>
      </c>
      <c r="F545" s="143">
        <v>7000</v>
      </c>
      <c r="G545" s="54">
        <v>7271.1</v>
      </c>
      <c r="H545" s="16">
        <v>11280</v>
      </c>
      <c r="I545" s="329">
        <v>10680</v>
      </c>
      <c r="J545" s="149">
        <v>10200</v>
      </c>
    </row>
    <row r="546" spans="1:10" ht="22.5" customHeight="1">
      <c r="A546" s="33"/>
      <c r="B546" s="34" t="s">
        <v>793</v>
      </c>
      <c r="C546" s="35"/>
      <c r="D546" s="36"/>
      <c r="E546" s="80" t="s">
        <v>1103</v>
      </c>
      <c r="F546" s="144">
        <f>SUBTOTAL(9,F526:F545)</f>
        <v>23150</v>
      </c>
      <c r="G546" s="324">
        <f>SUBTOTAL(9,G526:G545)</f>
        <v>23582.5</v>
      </c>
      <c r="H546" s="144">
        <f>SUBTOTAL(9,H526:H545)</f>
        <v>26480</v>
      </c>
      <c r="I546" s="324">
        <f>SUBTOTAL(9,I526:I545)</f>
        <v>26480</v>
      </c>
      <c r="J546" s="139">
        <f>SUBTOTAL(9,J526:J545)</f>
        <v>23300</v>
      </c>
    </row>
    <row r="547" spans="1:10" ht="12" customHeight="1">
      <c r="A547" s="20">
        <v>2382</v>
      </c>
      <c r="B547" s="12">
        <v>119</v>
      </c>
      <c r="C547" s="20" t="s">
        <v>938</v>
      </c>
      <c r="D547" s="12">
        <v>2140</v>
      </c>
      <c r="E547" s="59" t="s">
        <v>691</v>
      </c>
      <c r="F547" s="16">
        <v>60</v>
      </c>
      <c r="G547" s="54">
        <v>13.6</v>
      </c>
      <c r="H547" s="16">
        <v>30</v>
      </c>
      <c r="I547" s="54">
        <v>30</v>
      </c>
      <c r="J547" s="152">
        <v>30</v>
      </c>
    </row>
    <row r="548" spans="1:10" ht="12" customHeight="1">
      <c r="A548" s="20">
        <v>2383</v>
      </c>
      <c r="B548" s="21">
        <v>119</v>
      </c>
      <c r="C548" s="12">
        <v>5139</v>
      </c>
      <c r="D548" s="12">
        <v>6171</v>
      </c>
      <c r="E548" s="59" t="s">
        <v>691</v>
      </c>
      <c r="F548" s="143">
        <v>15</v>
      </c>
      <c r="G548" s="54">
        <v>50.4</v>
      </c>
      <c r="H548" s="16">
        <v>25</v>
      </c>
      <c r="I548" s="329">
        <v>25</v>
      </c>
      <c r="J548" s="149">
        <v>25</v>
      </c>
    </row>
    <row r="549" spans="1:10" ht="12" customHeight="1">
      <c r="A549" s="20">
        <v>2384</v>
      </c>
      <c r="B549" s="12">
        <v>119</v>
      </c>
      <c r="C549" s="20">
        <v>5163</v>
      </c>
      <c r="D549" s="20">
        <v>2140</v>
      </c>
      <c r="E549" s="81" t="s">
        <v>41</v>
      </c>
      <c r="F549" s="143">
        <v>5</v>
      </c>
      <c r="G549" s="54">
        <v>4.4</v>
      </c>
      <c r="H549" s="16">
        <v>5</v>
      </c>
      <c r="I549" s="329">
        <v>5</v>
      </c>
      <c r="J549" s="152">
        <v>5</v>
      </c>
    </row>
    <row r="550" spans="1:10" ht="12" customHeight="1">
      <c r="A550" s="20">
        <v>2385</v>
      </c>
      <c r="B550" s="12">
        <v>119</v>
      </c>
      <c r="C550" s="20">
        <v>5164</v>
      </c>
      <c r="D550" s="20">
        <v>2140</v>
      </c>
      <c r="E550" s="81" t="s">
        <v>949</v>
      </c>
      <c r="F550" s="143">
        <v>10</v>
      </c>
      <c r="G550" s="54">
        <v>4.9</v>
      </c>
      <c r="H550" s="16">
        <v>10</v>
      </c>
      <c r="I550" s="329">
        <v>10</v>
      </c>
      <c r="J550" s="152">
        <v>10</v>
      </c>
    </row>
    <row r="551" spans="1:10" ht="13.5" customHeight="1">
      <c r="A551" s="20">
        <v>2386</v>
      </c>
      <c r="B551" s="21">
        <v>119</v>
      </c>
      <c r="C551" s="12">
        <v>5166</v>
      </c>
      <c r="D551" s="12">
        <v>6409</v>
      </c>
      <c r="E551" s="59" t="s">
        <v>965</v>
      </c>
      <c r="F551" s="143">
        <v>446</v>
      </c>
      <c r="G551" s="54">
        <v>385.7</v>
      </c>
      <c r="H551" s="16">
        <v>420</v>
      </c>
      <c r="I551" s="329">
        <v>420</v>
      </c>
      <c r="J551" s="149">
        <v>450</v>
      </c>
    </row>
    <row r="552" spans="1:10" ht="12" customHeight="1">
      <c r="A552" s="20">
        <v>2387</v>
      </c>
      <c r="B552" s="12">
        <v>119</v>
      </c>
      <c r="C552" s="20" t="s">
        <v>953</v>
      </c>
      <c r="D552" s="20" t="s">
        <v>1002</v>
      </c>
      <c r="E552" s="81" t="s">
        <v>526</v>
      </c>
      <c r="F552" s="16">
        <v>40</v>
      </c>
      <c r="G552" s="54">
        <v>25</v>
      </c>
      <c r="H552" s="16">
        <v>20</v>
      </c>
      <c r="I552" s="54">
        <v>20</v>
      </c>
      <c r="J552" s="152">
        <v>0</v>
      </c>
    </row>
    <row r="553" spans="1:10" ht="12" customHeight="1">
      <c r="A553" s="20">
        <v>2388</v>
      </c>
      <c r="B553" s="12">
        <v>119</v>
      </c>
      <c r="C553" s="20" t="s">
        <v>953</v>
      </c>
      <c r="D553" s="20" t="s">
        <v>1002</v>
      </c>
      <c r="E553" s="81" t="s">
        <v>527</v>
      </c>
      <c r="F553" s="16">
        <v>100</v>
      </c>
      <c r="G553" s="54">
        <v>132.9</v>
      </c>
      <c r="H553" s="16">
        <v>100</v>
      </c>
      <c r="I553" s="54">
        <v>100</v>
      </c>
      <c r="J553" s="152">
        <v>150</v>
      </c>
    </row>
    <row r="554" spans="1:10" ht="12" customHeight="1">
      <c r="A554" s="20">
        <v>2389</v>
      </c>
      <c r="B554" s="12">
        <v>119</v>
      </c>
      <c r="C554" s="20">
        <v>5169</v>
      </c>
      <c r="D554" s="20">
        <v>2140</v>
      </c>
      <c r="E554" s="81" t="s">
        <v>528</v>
      </c>
      <c r="F554" s="16">
        <v>200</v>
      </c>
      <c r="G554" s="54">
        <v>218.9</v>
      </c>
      <c r="H554" s="16">
        <v>250</v>
      </c>
      <c r="I554" s="54">
        <v>250</v>
      </c>
      <c r="J554" s="152">
        <v>250</v>
      </c>
    </row>
    <row r="555" spans="1:10" ht="12" customHeight="1">
      <c r="A555" s="20">
        <v>2390</v>
      </c>
      <c r="B555" s="12">
        <v>119</v>
      </c>
      <c r="C555" s="20" t="s">
        <v>953</v>
      </c>
      <c r="D555" s="20" t="s">
        <v>1002</v>
      </c>
      <c r="E555" s="81" t="s">
        <v>529</v>
      </c>
      <c r="F555" s="16">
        <v>215</v>
      </c>
      <c r="G555" s="54">
        <v>69.2</v>
      </c>
      <c r="H555" s="16">
        <v>150</v>
      </c>
      <c r="I555" s="54">
        <v>150</v>
      </c>
      <c r="J555" s="152">
        <v>200</v>
      </c>
    </row>
    <row r="556" spans="1:10" ht="12" customHeight="1">
      <c r="A556" s="20">
        <v>2714</v>
      </c>
      <c r="B556" s="12">
        <v>119</v>
      </c>
      <c r="C556" s="20" t="s">
        <v>953</v>
      </c>
      <c r="D556" s="20" t="s">
        <v>1002</v>
      </c>
      <c r="E556" s="81" t="s">
        <v>973</v>
      </c>
      <c r="F556" s="16">
        <v>0</v>
      </c>
      <c r="G556" s="54">
        <v>52.2</v>
      </c>
      <c r="H556" s="16">
        <v>900</v>
      </c>
      <c r="I556" s="54">
        <v>900</v>
      </c>
      <c r="J556" s="152">
        <v>0</v>
      </c>
    </row>
    <row r="557" spans="1:10" ht="12" customHeight="1">
      <c r="A557" s="20">
        <v>2391</v>
      </c>
      <c r="B557" s="12">
        <v>119</v>
      </c>
      <c r="C557" s="20" t="s">
        <v>953</v>
      </c>
      <c r="D557" s="20" t="s">
        <v>1002</v>
      </c>
      <c r="E557" s="81" t="s">
        <v>536</v>
      </c>
      <c r="F557" s="16">
        <v>50</v>
      </c>
      <c r="G557" s="54">
        <v>99.3</v>
      </c>
      <c r="H557" s="16">
        <v>50</v>
      </c>
      <c r="I557" s="54">
        <v>50</v>
      </c>
      <c r="J557" s="152">
        <v>50</v>
      </c>
    </row>
    <row r="558" spans="1:10" ht="12" customHeight="1">
      <c r="A558" s="20">
        <v>2392</v>
      </c>
      <c r="B558" s="12">
        <v>119</v>
      </c>
      <c r="C558" s="20" t="s">
        <v>953</v>
      </c>
      <c r="D558" s="20" t="s">
        <v>1002</v>
      </c>
      <c r="E558" s="81" t="s">
        <v>672</v>
      </c>
      <c r="F558" s="16">
        <v>80</v>
      </c>
      <c r="G558" s="54">
        <v>4.1</v>
      </c>
      <c r="H558" s="16">
        <v>100</v>
      </c>
      <c r="I558" s="54">
        <v>110</v>
      </c>
      <c r="J558" s="152">
        <v>100</v>
      </c>
    </row>
    <row r="559" spans="1:10" ht="12" customHeight="1">
      <c r="A559" s="20">
        <v>2393</v>
      </c>
      <c r="B559" s="12">
        <v>119</v>
      </c>
      <c r="C559" s="20" t="s">
        <v>953</v>
      </c>
      <c r="D559" s="20">
        <v>2140</v>
      </c>
      <c r="E559" s="81" t="s">
        <v>525</v>
      </c>
      <c r="F559" s="143">
        <v>40</v>
      </c>
      <c r="G559" s="54">
        <v>37.5</v>
      </c>
      <c r="H559" s="16">
        <v>10</v>
      </c>
      <c r="I559" s="329">
        <v>10</v>
      </c>
      <c r="J559" s="152">
        <v>10</v>
      </c>
    </row>
    <row r="560" spans="1:10" ht="12" customHeight="1">
      <c r="A560" s="20">
        <v>2394</v>
      </c>
      <c r="B560" s="12">
        <v>119</v>
      </c>
      <c r="C560" s="20" t="s">
        <v>953</v>
      </c>
      <c r="D560" s="20">
        <v>2140</v>
      </c>
      <c r="E560" s="81" t="s">
        <v>612</v>
      </c>
      <c r="F560" s="16">
        <v>30</v>
      </c>
      <c r="G560" s="54">
        <v>1093.7</v>
      </c>
      <c r="H560" s="16">
        <v>40</v>
      </c>
      <c r="I560" s="54">
        <v>47</v>
      </c>
      <c r="J560" s="152">
        <v>40</v>
      </c>
    </row>
    <row r="561" spans="1:10" ht="12" customHeight="1">
      <c r="A561" s="20">
        <v>2395</v>
      </c>
      <c r="B561" s="12">
        <v>119</v>
      </c>
      <c r="C561" s="20">
        <v>5169</v>
      </c>
      <c r="D561" s="20">
        <v>3316</v>
      </c>
      <c r="E561" s="81" t="s">
        <v>42</v>
      </c>
      <c r="F561" s="16">
        <v>925</v>
      </c>
      <c r="G561" s="54">
        <v>41.4</v>
      </c>
      <c r="H561" s="16">
        <v>1095</v>
      </c>
      <c r="I561" s="54">
        <v>1095</v>
      </c>
      <c r="J561" s="152">
        <v>970</v>
      </c>
    </row>
    <row r="562" spans="1:10" ht="12" customHeight="1">
      <c r="A562" s="20">
        <v>2715</v>
      </c>
      <c r="B562" s="12">
        <v>119</v>
      </c>
      <c r="C562" s="20" t="s">
        <v>953</v>
      </c>
      <c r="D562" s="20">
        <v>6171</v>
      </c>
      <c r="E562" s="81" t="s">
        <v>612</v>
      </c>
      <c r="F562" s="16">
        <v>0</v>
      </c>
      <c r="G562" s="54">
        <v>0</v>
      </c>
      <c r="H562" s="16">
        <v>10</v>
      </c>
      <c r="I562" s="54">
        <v>15</v>
      </c>
      <c r="J562" s="152">
        <v>15</v>
      </c>
    </row>
    <row r="563" spans="1:10" ht="12" customHeight="1">
      <c r="A563" s="23">
        <v>2791</v>
      </c>
      <c r="B563" s="12">
        <v>119</v>
      </c>
      <c r="C563" s="20">
        <v>5169</v>
      </c>
      <c r="D563" s="20">
        <v>5272</v>
      </c>
      <c r="E563" s="81" t="s">
        <v>830</v>
      </c>
      <c r="F563" s="16">
        <v>0</v>
      </c>
      <c r="G563" s="54">
        <v>0</v>
      </c>
      <c r="H563" s="16">
        <v>0</v>
      </c>
      <c r="I563" s="54">
        <v>0</v>
      </c>
      <c r="J563" s="152">
        <v>45</v>
      </c>
    </row>
    <row r="564" spans="1:10" ht="12" customHeight="1">
      <c r="A564" s="20">
        <v>2397</v>
      </c>
      <c r="B564" s="12">
        <v>119</v>
      </c>
      <c r="C564" s="20">
        <v>5173</v>
      </c>
      <c r="D564" s="20">
        <v>2140</v>
      </c>
      <c r="E564" s="81" t="s">
        <v>713</v>
      </c>
      <c r="F564" s="16">
        <v>50</v>
      </c>
      <c r="G564" s="54">
        <v>277.5</v>
      </c>
      <c r="H564" s="16">
        <v>50</v>
      </c>
      <c r="I564" s="54">
        <v>123</v>
      </c>
      <c r="J564" s="152">
        <v>50</v>
      </c>
    </row>
    <row r="565" spans="1:10" ht="12" customHeight="1">
      <c r="A565" s="20">
        <v>2396</v>
      </c>
      <c r="B565" s="12">
        <v>119</v>
      </c>
      <c r="C565" s="20" t="s">
        <v>960</v>
      </c>
      <c r="D565" s="20">
        <v>2140</v>
      </c>
      <c r="E565" s="81" t="s">
        <v>961</v>
      </c>
      <c r="F565" s="16">
        <v>90</v>
      </c>
      <c r="G565" s="54">
        <v>67.3</v>
      </c>
      <c r="H565" s="16">
        <v>100</v>
      </c>
      <c r="I565" s="54">
        <v>105</v>
      </c>
      <c r="J565" s="152">
        <v>100</v>
      </c>
    </row>
    <row r="566" spans="1:10" ht="12" customHeight="1">
      <c r="A566" s="20">
        <v>2769</v>
      </c>
      <c r="B566" s="12">
        <v>119</v>
      </c>
      <c r="C566" s="20">
        <v>5175</v>
      </c>
      <c r="D566" s="20">
        <v>5272</v>
      </c>
      <c r="E566" s="81" t="s">
        <v>218</v>
      </c>
      <c r="F566" s="16">
        <v>0</v>
      </c>
      <c r="G566" s="54">
        <v>0</v>
      </c>
      <c r="H566" s="16">
        <v>0</v>
      </c>
      <c r="I566" s="54">
        <v>0</v>
      </c>
      <c r="J566" s="152">
        <v>5</v>
      </c>
    </row>
    <row r="567" spans="1:10" ht="12" customHeight="1">
      <c r="A567" s="20">
        <v>2398</v>
      </c>
      <c r="B567" s="21">
        <v>119</v>
      </c>
      <c r="C567" s="12" t="s">
        <v>960</v>
      </c>
      <c r="D567" s="12">
        <v>6171</v>
      </c>
      <c r="E567" s="59" t="s">
        <v>961</v>
      </c>
      <c r="F567" s="143">
        <v>400</v>
      </c>
      <c r="G567" s="54">
        <v>339.1</v>
      </c>
      <c r="H567" s="16">
        <v>355</v>
      </c>
      <c r="I567" s="329">
        <v>355</v>
      </c>
      <c r="J567" s="149">
        <v>400</v>
      </c>
    </row>
    <row r="568" spans="1:10" ht="12" customHeight="1">
      <c r="A568" s="20">
        <v>2399</v>
      </c>
      <c r="B568" s="21">
        <v>119</v>
      </c>
      <c r="C568" s="12">
        <v>5194</v>
      </c>
      <c r="D568" s="12">
        <v>6171</v>
      </c>
      <c r="E568" s="59" t="s">
        <v>1022</v>
      </c>
      <c r="F568" s="143">
        <v>200</v>
      </c>
      <c r="G568" s="54">
        <v>19.9</v>
      </c>
      <c r="H568" s="16">
        <v>200</v>
      </c>
      <c r="I568" s="329">
        <v>200</v>
      </c>
      <c r="J568" s="149">
        <v>200</v>
      </c>
    </row>
    <row r="569" spans="1:10" ht="12" customHeight="1">
      <c r="A569" s="20">
        <v>2792</v>
      </c>
      <c r="B569" s="21">
        <v>119</v>
      </c>
      <c r="C569" s="12">
        <v>5194</v>
      </c>
      <c r="D569" s="12">
        <v>6171</v>
      </c>
      <c r="E569" s="59" t="s">
        <v>831</v>
      </c>
      <c r="F569" s="143">
        <v>0</v>
      </c>
      <c r="G569" s="54">
        <v>0</v>
      </c>
      <c r="H569" s="16">
        <v>0</v>
      </c>
      <c r="I569" s="329">
        <v>0</v>
      </c>
      <c r="J569" s="149">
        <v>70</v>
      </c>
    </row>
    <row r="570" spans="1:10" ht="13.5" customHeight="1">
      <c r="A570" s="20">
        <v>2400</v>
      </c>
      <c r="B570" s="21">
        <v>119</v>
      </c>
      <c r="C570" s="12" t="s">
        <v>1001</v>
      </c>
      <c r="D570" s="12" t="s">
        <v>1002</v>
      </c>
      <c r="E570" s="59" t="s">
        <v>1464</v>
      </c>
      <c r="F570" s="143">
        <v>22</v>
      </c>
      <c r="G570" s="54">
        <v>50</v>
      </c>
      <c r="H570" s="16">
        <v>22</v>
      </c>
      <c r="I570" s="329">
        <v>22</v>
      </c>
      <c r="J570" s="149">
        <v>20</v>
      </c>
    </row>
    <row r="571" spans="1:10" ht="13.5" customHeight="1">
      <c r="A571" s="20">
        <v>2676</v>
      </c>
      <c r="B571" s="21">
        <v>119</v>
      </c>
      <c r="C571" s="12">
        <v>5213</v>
      </c>
      <c r="D571" s="12">
        <v>3792</v>
      </c>
      <c r="E571" s="59" t="s">
        <v>1465</v>
      </c>
      <c r="F571" s="143">
        <v>0</v>
      </c>
      <c r="G571" s="54">
        <v>245</v>
      </c>
      <c r="H571" s="16">
        <v>0</v>
      </c>
      <c r="I571" s="329">
        <v>0</v>
      </c>
      <c r="J571" s="149">
        <v>0</v>
      </c>
    </row>
    <row r="572" spans="1:10" ht="13.5" customHeight="1">
      <c r="A572" s="20">
        <v>2716</v>
      </c>
      <c r="B572" s="21">
        <v>119</v>
      </c>
      <c r="C572" s="12">
        <v>5213</v>
      </c>
      <c r="D572" s="12">
        <v>6171</v>
      </c>
      <c r="E572" s="59" t="s">
        <v>75</v>
      </c>
      <c r="F572" s="143">
        <v>0</v>
      </c>
      <c r="G572" s="54">
        <v>0</v>
      </c>
      <c r="H572" s="16">
        <v>100</v>
      </c>
      <c r="I572" s="329">
        <v>77</v>
      </c>
      <c r="J572" s="149">
        <v>150</v>
      </c>
    </row>
    <row r="573" spans="1:10" ht="13.5" customHeight="1">
      <c r="A573" s="20">
        <v>2745</v>
      </c>
      <c r="B573" s="21">
        <v>119</v>
      </c>
      <c r="C573" s="12">
        <v>5223</v>
      </c>
      <c r="D573" s="12">
        <v>6171</v>
      </c>
      <c r="E573" s="59" t="s">
        <v>1625</v>
      </c>
      <c r="F573" s="143">
        <v>0</v>
      </c>
      <c r="G573" s="54">
        <v>0</v>
      </c>
      <c r="H573" s="16">
        <v>0</v>
      </c>
      <c r="I573" s="329">
        <v>35</v>
      </c>
      <c r="J573" s="149">
        <v>0</v>
      </c>
    </row>
    <row r="574" spans="1:10" ht="12" customHeight="1">
      <c r="A574" s="20">
        <v>2402</v>
      </c>
      <c r="B574" s="21">
        <v>119</v>
      </c>
      <c r="C574" s="12" t="s">
        <v>1003</v>
      </c>
      <c r="D574" s="12" t="s">
        <v>1002</v>
      </c>
      <c r="E574" s="59" t="s">
        <v>420</v>
      </c>
      <c r="F574" s="16">
        <v>153</v>
      </c>
      <c r="G574" s="54">
        <v>11.6</v>
      </c>
      <c r="H574" s="16">
        <v>0</v>
      </c>
      <c r="I574" s="54">
        <v>0</v>
      </c>
      <c r="J574" s="149">
        <v>0</v>
      </c>
    </row>
    <row r="575" spans="1:10" ht="12" customHeight="1">
      <c r="A575" s="20">
        <v>2403</v>
      </c>
      <c r="B575" s="21">
        <v>119</v>
      </c>
      <c r="C575" s="12">
        <v>5229</v>
      </c>
      <c r="D575" s="12">
        <v>2140</v>
      </c>
      <c r="E575" s="59" t="s">
        <v>43</v>
      </c>
      <c r="F575" s="16">
        <v>12</v>
      </c>
      <c r="G575" s="54">
        <v>30</v>
      </c>
      <c r="H575" s="16">
        <v>12</v>
      </c>
      <c r="I575" s="54">
        <v>13</v>
      </c>
      <c r="J575" s="149">
        <v>13</v>
      </c>
    </row>
    <row r="576" spans="1:10" ht="12" customHeight="1">
      <c r="A576" s="20">
        <v>2404</v>
      </c>
      <c r="B576" s="21">
        <v>119</v>
      </c>
      <c r="C576" s="12" t="s">
        <v>1003</v>
      </c>
      <c r="D576" s="12" t="s">
        <v>908</v>
      </c>
      <c r="E576" s="59" t="s">
        <v>421</v>
      </c>
      <c r="F576" s="16">
        <v>30</v>
      </c>
      <c r="G576" s="54">
        <v>95.4</v>
      </c>
      <c r="H576" s="16">
        <v>30</v>
      </c>
      <c r="I576" s="54">
        <v>30</v>
      </c>
      <c r="J576" s="149">
        <v>30</v>
      </c>
    </row>
    <row r="577" spans="1:10" ht="12" customHeight="1">
      <c r="A577" s="20">
        <v>2405</v>
      </c>
      <c r="B577" s="21">
        <v>119</v>
      </c>
      <c r="C577" s="12">
        <v>5229</v>
      </c>
      <c r="D577" s="12">
        <v>3322</v>
      </c>
      <c r="E577" s="59" t="s">
        <v>422</v>
      </c>
      <c r="F577" s="16">
        <v>100</v>
      </c>
      <c r="G577" s="54">
        <v>157.7</v>
      </c>
      <c r="H577" s="16">
        <v>98</v>
      </c>
      <c r="I577" s="54">
        <v>98</v>
      </c>
      <c r="J577" s="149">
        <v>98</v>
      </c>
    </row>
    <row r="578" spans="1:10" ht="12" customHeight="1">
      <c r="A578" s="20">
        <v>2406</v>
      </c>
      <c r="B578" s="21">
        <v>119</v>
      </c>
      <c r="C578" s="12" t="s">
        <v>1003</v>
      </c>
      <c r="D578" s="12">
        <v>3639</v>
      </c>
      <c r="E578" s="59" t="s">
        <v>423</v>
      </c>
      <c r="F578" s="16">
        <v>158</v>
      </c>
      <c r="G578" s="54">
        <v>99</v>
      </c>
      <c r="H578" s="16">
        <v>155</v>
      </c>
      <c r="I578" s="54">
        <v>155</v>
      </c>
      <c r="J578" s="149">
        <v>155</v>
      </c>
    </row>
    <row r="579" spans="1:10" ht="12" customHeight="1">
      <c r="A579" s="20">
        <v>2407</v>
      </c>
      <c r="B579" s="21">
        <v>119</v>
      </c>
      <c r="C579" s="12">
        <v>5229</v>
      </c>
      <c r="D579" s="12">
        <v>3639</v>
      </c>
      <c r="E579" s="59" t="s">
        <v>424</v>
      </c>
      <c r="F579" s="16">
        <v>99</v>
      </c>
      <c r="G579" s="54">
        <v>96.4</v>
      </c>
      <c r="H579" s="16">
        <v>99</v>
      </c>
      <c r="I579" s="54">
        <v>99</v>
      </c>
      <c r="J579" s="149">
        <v>99</v>
      </c>
    </row>
    <row r="580" spans="1:10" ht="12" customHeight="1">
      <c r="A580" s="20">
        <v>2408</v>
      </c>
      <c r="B580" s="21">
        <v>119</v>
      </c>
      <c r="C580" s="12">
        <v>5229</v>
      </c>
      <c r="D580" s="12">
        <v>3639</v>
      </c>
      <c r="E580" s="59" t="s">
        <v>425</v>
      </c>
      <c r="F580" s="16">
        <v>98</v>
      </c>
      <c r="G580" s="54">
        <v>12</v>
      </c>
      <c r="H580" s="16">
        <v>98</v>
      </c>
      <c r="I580" s="54">
        <v>98</v>
      </c>
      <c r="J580" s="149">
        <v>98</v>
      </c>
    </row>
    <row r="581" spans="1:10" ht="12" customHeight="1">
      <c r="A581" s="20">
        <v>2605</v>
      </c>
      <c r="B581" s="21">
        <v>119</v>
      </c>
      <c r="C581" s="12">
        <v>5229</v>
      </c>
      <c r="D581" s="12">
        <v>3639</v>
      </c>
      <c r="E581" s="59" t="s">
        <v>1626</v>
      </c>
      <c r="F581" s="16">
        <v>0</v>
      </c>
      <c r="G581" s="54">
        <v>0</v>
      </c>
      <c r="H581" s="16">
        <v>12</v>
      </c>
      <c r="I581" s="54">
        <v>34</v>
      </c>
      <c r="J581" s="149">
        <v>95</v>
      </c>
    </row>
    <row r="582" spans="1:10" ht="12" customHeight="1">
      <c r="A582" s="20">
        <v>2717</v>
      </c>
      <c r="B582" s="21">
        <v>119</v>
      </c>
      <c r="C582" s="12">
        <v>5229</v>
      </c>
      <c r="D582" s="12">
        <v>3639</v>
      </c>
      <c r="E582" s="59" t="s">
        <v>82</v>
      </c>
      <c r="F582" s="16">
        <v>0</v>
      </c>
      <c r="G582" s="54">
        <v>0</v>
      </c>
      <c r="H582" s="16">
        <v>4</v>
      </c>
      <c r="I582" s="54">
        <v>4</v>
      </c>
      <c r="J582" s="149">
        <v>4</v>
      </c>
    </row>
    <row r="583" spans="1:10" ht="12" customHeight="1">
      <c r="A583" s="20">
        <v>2718</v>
      </c>
      <c r="B583" s="21">
        <v>119</v>
      </c>
      <c r="C583" s="12">
        <v>5229</v>
      </c>
      <c r="D583" s="12">
        <v>3639</v>
      </c>
      <c r="E583" s="59" t="s">
        <v>1627</v>
      </c>
      <c r="F583" s="16">
        <v>0</v>
      </c>
      <c r="G583" s="54">
        <v>0</v>
      </c>
      <c r="H583" s="16">
        <v>150</v>
      </c>
      <c r="I583" s="54">
        <v>149</v>
      </c>
      <c r="J583" s="149">
        <v>150</v>
      </c>
    </row>
    <row r="584" spans="1:10" ht="12" customHeight="1">
      <c r="A584" s="20">
        <v>2401</v>
      </c>
      <c r="B584" s="21">
        <v>119</v>
      </c>
      <c r="C584" s="12">
        <v>5229</v>
      </c>
      <c r="D584" s="12">
        <v>6171</v>
      </c>
      <c r="E584" s="59" t="s">
        <v>83</v>
      </c>
      <c r="F584" s="143">
        <v>300</v>
      </c>
      <c r="G584" s="54">
        <v>147.2</v>
      </c>
      <c r="H584" s="143">
        <v>100</v>
      </c>
      <c r="I584" s="329">
        <v>65</v>
      </c>
      <c r="J584" s="149">
        <v>150</v>
      </c>
    </row>
    <row r="585" spans="1:10" ht="12" customHeight="1">
      <c r="A585" s="20">
        <v>2735</v>
      </c>
      <c r="B585" s="21">
        <v>119</v>
      </c>
      <c r="C585" s="10">
        <v>5321</v>
      </c>
      <c r="D585" s="10">
        <v>6221</v>
      </c>
      <c r="E585" s="59" t="s">
        <v>812</v>
      </c>
      <c r="F585" s="16">
        <v>0</v>
      </c>
      <c r="G585" s="54">
        <v>250</v>
      </c>
      <c r="H585" s="16">
        <v>0</v>
      </c>
      <c r="I585" s="54">
        <v>0</v>
      </c>
      <c r="J585" s="152">
        <v>0</v>
      </c>
    </row>
    <row r="586" spans="1:10" ht="12" customHeight="1">
      <c r="A586" s="20">
        <v>2738</v>
      </c>
      <c r="B586" s="21">
        <v>119</v>
      </c>
      <c r="C586" s="12">
        <v>5229</v>
      </c>
      <c r="D586" s="12">
        <v>6221</v>
      </c>
      <c r="E586" s="59" t="s">
        <v>84</v>
      </c>
      <c r="F586" s="16">
        <v>0</v>
      </c>
      <c r="G586" s="54">
        <v>0</v>
      </c>
      <c r="H586" s="16">
        <v>0</v>
      </c>
      <c r="I586" s="54">
        <v>250</v>
      </c>
      <c r="J586" s="152">
        <v>0</v>
      </c>
    </row>
    <row r="587" spans="1:10" ht="12" customHeight="1">
      <c r="A587" s="20">
        <v>2755</v>
      </c>
      <c r="B587" s="21">
        <v>119</v>
      </c>
      <c r="C587" s="12">
        <v>5332</v>
      </c>
      <c r="D587" s="12">
        <v>6171</v>
      </c>
      <c r="E587" s="59" t="s">
        <v>1628</v>
      </c>
      <c r="F587" s="16">
        <v>0</v>
      </c>
      <c r="G587" s="54">
        <v>0</v>
      </c>
      <c r="H587" s="16">
        <v>0</v>
      </c>
      <c r="I587" s="54">
        <v>3</v>
      </c>
      <c r="J587" s="152">
        <v>100</v>
      </c>
    </row>
    <row r="588" spans="1:10" ht="12" customHeight="1">
      <c r="A588" s="33"/>
      <c r="B588" s="34" t="s">
        <v>245</v>
      </c>
      <c r="C588" s="35"/>
      <c r="D588" s="35"/>
      <c r="E588" s="38" t="s">
        <v>346</v>
      </c>
      <c r="F588" s="144">
        <f>SUBTOTAL(9,F547:F587)</f>
        <v>3928</v>
      </c>
      <c r="G588" s="324">
        <f>SUBTOTAL(9,G547:G587)</f>
        <v>4131.3</v>
      </c>
      <c r="H588" s="144">
        <f>SUBTOTAL(9,H547:H587)</f>
        <v>4800</v>
      </c>
      <c r="I588" s="324">
        <f>SUBTOTAL(9,I547:I587)</f>
        <v>5152</v>
      </c>
      <c r="J588" s="139">
        <f>SUBTOTAL(9,J547:J587)</f>
        <v>4337</v>
      </c>
    </row>
    <row r="589" spans="1:10" ht="12" customHeight="1">
      <c r="A589" s="72">
        <v>2409</v>
      </c>
      <c r="B589" s="12">
        <v>120</v>
      </c>
      <c r="C589" s="12">
        <v>5011</v>
      </c>
      <c r="D589" s="12" t="s">
        <v>1043</v>
      </c>
      <c r="E589" s="59" t="s">
        <v>443</v>
      </c>
      <c r="F589" s="16">
        <v>118645</v>
      </c>
      <c r="G589" s="54">
        <v>113510.3</v>
      </c>
      <c r="H589" s="16">
        <v>112288</v>
      </c>
      <c r="I589" s="54">
        <v>112746</v>
      </c>
      <c r="J589" s="149">
        <v>115000</v>
      </c>
    </row>
    <row r="590" spans="1:10" ht="12" customHeight="1">
      <c r="A590" s="72">
        <v>2410</v>
      </c>
      <c r="B590" s="12">
        <v>120</v>
      </c>
      <c r="C590" s="12">
        <v>5019</v>
      </c>
      <c r="D590" s="12">
        <v>6171</v>
      </c>
      <c r="E590" s="59" t="s">
        <v>445</v>
      </c>
      <c r="F590" s="16">
        <v>150</v>
      </c>
      <c r="G590" s="54">
        <v>124.7</v>
      </c>
      <c r="H590" s="16">
        <v>150</v>
      </c>
      <c r="I590" s="54">
        <v>150</v>
      </c>
      <c r="J590" s="149">
        <v>150</v>
      </c>
    </row>
    <row r="591" spans="1:10" ht="12" customHeight="1">
      <c r="A591" s="21">
        <v>2793</v>
      </c>
      <c r="B591" s="12">
        <v>120</v>
      </c>
      <c r="C591" s="12">
        <v>5021</v>
      </c>
      <c r="D591" s="12">
        <v>3419</v>
      </c>
      <c r="E591" s="59" t="s">
        <v>302</v>
      </c>
      <c r="F591" s="16">
        <v>0</v>
      </c>
      <c r="G591" s="54">
        <v>0</v>
      </c>
      <c r="H591" s="16">
        <v>0</v>
      </c>
      <c r="I591" s="54">
        <v>0</v>
      </c>
      <c r="J591" s="149">
        <v>30</v>
      </c>
    </row>
    <row r="592" spans="1:10" ht="12" customHeight="1">
      <c r="A592" s="72">
        <v>2411</v>
      </c>
      <c r="B592" s="12">
        <v>120</v>
      </c>
      <c r="C592" s="12">
        <v>5021</v>
      </c>
      <c r="D592" s="12" t="s">
        <v>1043</v>
      </c>
      <c r="E592" s="59" t="s">
        <v>303</v>
      </c>
      <c r="F592" s="16">
        <v>905</v>
      </c>
      <c r="G592" s="54">
        <v>1475.5</v>
      </c>
      <c r="H592" s="16">
        <v>1200</v>
      </c>
      <c r="I592" s="54">
        <v>1655.2</v>
      </c>
      <c r="J592" s="149">
        <v>1467</v>
      </c>
    </row>
    <row r="593" spans="1:10" ht="13.5" customHeight="1">
      <c r="A593" s="72">
        <v>2412</v>
      </c>
      <c r="B593" s="12">
        <v>120</v>
      </c>
      <c r="C593" s="12">
        <v>5023</v>
      </c>
      <c r="D593" s="12" t="s">
        <v>246</v>
      </c>
      <c r="E593" s="59" t="s">
        <v>688</v>
      </c>
      <c r="F593" s="16">
        <v>6620</v>
      </c>
      <c r="G593" s="54">
        <v>4965.7</v>
      </c>
      <c r="H593" s="16">
        <v>6290</v>
      </c>
      <c r="I593" s="54">
        <v>6060.8</v>
      </c>
      <c r="J593" s="149">
        <v>6730</v>
      </c>
    </row>
    <row r="594" spans="1:10" ht="13.5" customHeight="1">
      <c r="A594" s="72">
        <v>2682</v>
      </c>
      <c r="B594" s="12">
        <v>120</v>
      </c>
      <c r="C594" s="12">
        <v>5024</v>
      </c>
      <c r="D594" s="12">
        <v>6171</v>
      </c>
      <c r="E594" s="82" t="s">
        <v>813</v>
      </c>
      <c r="F594" s="16">
        <v>0</v>
      </c>
      <c r="G594" s="54">
        <v>730.7</v>
      </c>
      <c r="H594" s="16">
        <v>195</v>
      </c>
      <c r="I594" s="54">
        <v>265</v>
      </c>
      <c r="J594" s="149">
        <v>0</v>
      </c>
    </row>
    <row r="595" spans="1:10" ht="12" customHeight="1">
      <c r="A595" s="72">
        <v>2413</v>
      </c>
      <c r="B595" s="12">
        <v>120</v>
      </c>
      <c r="C595" s="12">
        <v>5027</v>
      </c>
      <c r="D595" s="12" t="s">
        <v>1043</v>
      </c>
      <c r="E595" s="59" t="s">
        <v>44</v>
      </c>
      <c r="F595" s="16">
        <v>40</v>
      </c>
      <c r="G595" s="54">
        <v>9.1</v>
      </c>
      <c r="H595" s="16">
        <v>30</v>
      </c>
      <c r="I595" s="54">
        <v>30</v>
      </c>
      <c r="J595" s="149">
        <v>0</v>
      </c>
    </row>
    <row r="596" spans="1:12" ht="12" customHeight="1">
      <c r="A596" s="72">
        <v>2414</v>
      </c>
      <c r="B596" s="12">
        <v>120</v>
      </c>
      <c r="C596" s="12">
        <v>5031</v>
      </c>
      <c r="D596" s="12" t="s">
        <v>1043</v>
      </c>
      <c r="E596" s="59" t="s">
        <v>1444</v>
      </c>
      <c r="F596" s="16">
        <v>32090</v>
      </c>
      <c r="G596" s="54">
        <v>30782.1</v>
      </c>
      <c r="H596" s="16">
        <v>30308</v>
      </c>
      <c r="I596" s="54">
        <v>30427</v>
      </c>
      <c r="J596" s="149">
        <v>31200</v>
      </c>
      <c r="L596" s="309"/>
    </row>
    <row r="597" spans="1:10" ht="12" customHeight="1">
      <c r="A597" s="72">
        <v>2415</v>
      </c>
      <c r="B597" s="12">
        <v>120</v>
      </c>
      <c r="C597" s="12">
        <v>5032</v>
      </c>
      <c r="D597" s="12" t="s">
        <v>1043</v>
      </c>
      <c r="E597" s="59" t="s">
        <v>444</v>
      </c>
      <c r="F597" s="16">
        <v>11108</v>
      </c>
      <c r="G597" s="54">
        <v>10540.2</v>
      </c>
      <c r="H597" s="16">
        <v>10492</v>
      </c>
      <c r="I597" s="54">
        <v>10533.2</v>
      </c>
      <c r="J597" s="149">
        <v>10800</v>
      </c>
    </row>
    <row r="598" spans="1:10" ht="12" customHeight="1">
      <c r="A598" s="72">
        <v>2416</v>
      </c>
      <c r="B598" s="12">
        <v>120</v>
      </c>
      <c r="C598" s="12">
        <v>5038</v>
      </c>
      <c r="D598" s="12" t="s">
        <v>1043</v>
      </c>
      <c r="E598" s="59" t="s">
        <v>1445</v>
      </c>
      <c r="F598" s="16">
        <v>519</v>
      </c>
      <c r="G598" s="54">
        <v>501.7</v>
      </c>
      <c r="H598" s="16">
        <v>490</v>
      </c>
      <c r="I598" s="54">
        <v>492</v>
      </c>
      <c r="J598" s="149">
        <v>504</v>
      </c>
    </row>
    <row r="599" spans="1:10" ht="12" customHeight="1">
      <c r="A599" s="72">
        <v>2417</v>
      </c>
      <c r="B599" s="12">
        <v>120</v>
      </c>
      <c r="C599" s="12">
        <v>5039</v>
      </c>
      <c r="D599" s="12">
        <v>6171</v>
      </c>
      <c r="E599" s="59" t="s">
        <v>689</v>
      </c>
      <c r="F599" s="141">
        <v>50</v>
      </c>
      <c r="G599" s="54">
        <v>43.7</v>
      </c>
      <c r="H599" s="16">
        <v>50</v>
      </c>
      <c r="I599" s="326">
        <v>50</v>
      </c>
      <c r="J599" s="149">
        <v>50</v>
      </c>
    </row>
    <row r="600" spans="1:10" ht="12" customHeight="1">
      <c r="A600" s="72">
        <v>2418</v>
      </c>
      <c r="B600" s="12">
        <v>120</v>
      </c>
      <c r="C600" s="12">
        <v>5166</v>
      </c>
      <c r="D600" s="12">
        <v>6171</v>
      </c>
      <c r="E600" s="59" t="s">
        <v>965</v>
      </c>
      <c r="F600" s="141">
        <v>20</v>
      </c>
      <c r="G600" s="54">
        <v>2840.1</v>
      </c>
      <c r="H600" s="16">
        <v>805</v>
      </c>
      <c r="I600" s="326">
        <v>805</v>
      </c>
      <c r="J600" s="149">
        <v>20</v>
      </c>
    </row>
    <row r="601" spans="1:10" ht="12" customHeight="1">
      <c r="A601" s="72">
        <v>2419</v>
      </c>
      <c r="B601" s="12">
        <v>120</v>
      </c>
      <c r="C601" s="12" t="s">
        <v>1045</v>
      </c>
      <c r="D601" s="12" t="s">
        <v>1043</v>
      </c>
      <c r="E601" s="59" t="s">
        <v>965</v>
      </c>
      <c r="F601" s="141">
        <v>50</v>
      </c>
      <c r="G601" s="54">
        <v>0</v>
      </c>
      <c r="H601" s="16">
        <v>40</v>
      </c>
      <c r="I601" s="326">
        <v>40</v>
      </c>
      <c r="J601" s="149">
        <v>40</v>
      </c>
    </row>
    <row r="602" spans="1:10" ht="12" customHeight="1">
      <c r="A602" s="72">
        <v>2420</v>
      </c>
      <c r="B602" s="12">
        <v>120</v>
      </c>
      <c r="C602" s="12" t="s">
        <v>1045</v>
      </c>
      <c r="D602" s="12" t="s">
        <v>1043</v>
      </c>
      <c r="E602" s="59" t="s">
        <v>45</v>
      </c>
      <c r="F602" s="141">
        <v>30</v>
      </c>
      <c r="G602" s="54">
        <v>0</v>
      </c>
      <c r="H602" s="16">
        <v>30</v>
      </c>
      <c r="I602" s="326">
        <v>30</v>
      </c>
      <c r="J602" s="149">
        <v>30</v>
      </c>
    </row>
    <row r="603" spans="1:10" ht="12" customHeight="1">
      <c r="A603" s="72">
        <v>2421</v>
      </c>
      <c r="B603" s="12">
        <v>120</v>
      </c>
      <c r="C603" s="12">
        <v>5167</v>
      </c>
      <c r="D603" s="12">
        <v>6171</v>
      </c>
      <c r="E603" s="59" t="s">
        <v>927</v>
      </c>
      <c r="F603" s="141">
        <v>750</v>
      </c>
      <c r="G603" s="54">
        <v>794.6</v>
      </c>
      <c r="H603" s="16">
        <v>820</v>
      </c>
      <c r="I603" s="326">
        <v>820</v>
      </c>
      <c r="J603" s="149">
        <v>827</v>
      </c>
    </row>
    <row r="604" spans="1:10" ht="12" customHeight="1">
      <c r="A604" s="72">
        <v>2422</v>
      </c>
      <c r="B604" s="12">
        <v>120</v>
      </c>
      <c r="C604" s="12" t="s">
        <v>950</v>
      </c>
      <c r="D604" s="12" t="s">
        <v>1043</v>
      </c>
      <c r="E604" s="59" t="s">
        <v>247</v>
      </c>
      <c r="F604" s="141">
        <v>180</v>
      </c>
      <c r="G604" s="54">
        <v>53.7</v>
      </c>
      <c r="H604" s="16">
        <v>90</v>
      </c>
      <c r="I604" s="326">
        <v>90</v>
      </c>
      <c r="J604" s="149">
        <v>120</v>
      </c>
    </row>
    <row r="605" spans="1:10" ht="12" customHeight="1">
      <c r="A605" s="72">
        <v>2423</v>
      </c>
      <c r="B605" s="12">
        <v>120</v>
      </c>
      <c r="C605" s="12">
        <v>5167</v>
      </c>
      <c r="D605" s="12">
        <v>6171</v>
      </c>
      <c r="E605" s="59" t="s">
        <v>248</v>
      </c>
      <c r="F605" s="141">
        <v>60</v>
      </c>
      <c r="G605" s="54">
        <v>0</v>
      </c>
      <c r="H605" s="16">
        <v>60</v>
      </c>
      <c r="I605" s="326">
        <v>60</v>
      </c>
      <c r="J605" s="149">
        <v>60</v>
      </c>
    </row>
    <row r="606" spans="1:10" ht="12" customHeight="1">
      <c r="A606" s="72">
        <v>2424</v>
      </c>
      <c r="B606" s="12">
        <v>120</v>
      </c>
      <c r="C606" s="12">
        <v>5169</v>
      </c>
      <c r="D606" s="12">
        <v>6171</v>
      </c>
      <c r="E606" s="59" t="s">
        <v>619</v>
      </c>
      <c r="F606" s="141">
        <v>180</v>
      </c>
      <c r="G606" s="54">
        <v>152.7</v>
      </c>
      <c r="H606" s="16">
        <v>190</v>
      </c>
      <c r="I606" s="326">
        <v>190</v>
      </c>
      <c r="J606" s="149">
        <v>190</v>
      </c>
    </row>
    <row r="607" spans="1:10" ht="12" customHeight="1">
      <c r="A607" s="72">
        <v>2425</v>
      </c>
      <c r="B607" s="12">
        <v>120</v>
      </c>
      <c r="C607" s="12">
        <v>5169</v>
      </c>
      <c r="D607" s="12">
        <v>6171</v>
      </c>
      <c r="E607" s="59" t="s">
        <v>673</v>
      </c>
      <c r="F607" s="141">
        <v>25</v>
      </c>
      <c r="G607" s="54">
        <v>1.2</v>
      </c>
      <c r="H607" s="16">
        <v>25</v>
      </c>
      <c r="I607" s="326">
        <v>25</v>
      </c>
      <c r="J607" s="149">
        <v>25</v>
      </c>
    </row>
    <row r="608" spans="1:10" ht="12" customHeight="1">
      <c r="A608" s="72">
        <v>2426</v>
      </c>
      <c r="B608" s="12">
        <v>120</v>
      </c>
      <c r="C608" s="12">
        <v>5173</v>
      </c>
      <c r="D608" s="12">
        <v>6171</v>
      </c>
      <c r="E608" s="79" t="s">
        <v>253</v>
      </c>
      <c r="F608" s="141">
        <v>120</v>
      </c>
      <c r="G608" s="54">
        <v>258.1</v>
      </c>
      <c r="H608" s="16">
        <v>270</v>
      </c>
      <c r="I608" s="326">
        <v>270</v>
      </c>
      <c r="J608" s="149">
        <v>270</v>
      </c>
    </row>
    <row r="609" spans="1:10" ht="12" customHeight="1">
      <c r="A609" s="72">
        <v>2427</v>
      </c>
      <c r="B609" s="12">
        <v>120</v>
      </c>
      <c r="C609" s="12">
        <v>5179</v>
      </c>
      <c r="D609" s="12">
        <v>6171</v>
      </c>
      <c r="E609" s="78" t="s">
        <v>682</v>
      </c>
      <c r="F609" s="141">
        <v>10</v>
      </c>
      <c r="G609" s="54">
        <v>0</v>
      </c>
      <c r="H609" s="16">
        <v>10</v>
      </c>
      <c r="I609" s="326">
        <v>10</v>
      </c>
      <c r="J609" s="149">
        <v>10</v>
      </c>
    </row>
    <row r="610" spans="1:10" ht="12" customHeight="1">
      <c r="A610" s="72">
        <v>2428</v>
      </c>
      <c r="B610" s="12">
        <v>120</v>
      </c>
      <c r="C610" s="12">
        <v>5194</v>
      </c>
      <c r="D610" s="12">
        <v>6171</v>
      </c>
      <c r="E610" s="59" t="s">
        <v>1022</v>
      </c>
      <c r="F610" s="16">
        <v>20</v>
      </c>
      <c r="G610" s="54">
        <v>19.9</v>
      </c>
      <c r="H610" s="16">
        <v>20</v>
      </c>
      <c r="I610" s="54">
        <v>20</v>
      </c>
      <c r="J610" s="149">
        <v>20</v>
      </c>
    </row>
    <row r="611" spans="1:12" ht="12" customHeight="1">
      <c r="A611" s="72">
        <v>2429</v>
      </c>
      <c r="B611" s="12">
        <v>120</v>
      </c>
      <c r="C611" s="12">
        <v>5198</v>
      </c>
      <c r="D611" s="12">
        <v>6171</v>
      </c>
      <c r="E611" s="82" t="s">
        <v>692</v>
      </c>
      <c r="F611" s="16">
        <v>180</v>
      </c>
      <c r="G611" s="54">
        <v>62.2</v>
      </c>
      <c r="H611" s="16">
        <v>47</v>
      </c>
      <c r="I611" s="54">
        <v>47</v>
      </c>
      <c r="J611" s="149">
        <v>0</v>
      </c>
      <c r="L611" s="309"/>
    </row>
    <row r="612" spans="1:10" ht="12" customHeight="1">
      <c r="A612" s="72">
        <v>2632</v>
      </c>
      <c r="B612" s="12">
        <v>120</v>
      </c>
      <c r="C612" s="12">
        <v>5011</v>
      </c>
      <c r="D612" s="12">
        <v>6117</v>
      </c>
      <c r="E612" s="82" t="s">
        <v>661</v>
      </c>
      <c r="F612" s="16">
        <v>0</v>
      </c>
      <c r="G612" s="54">
        <v>126.9</v>
      </c>
      <c r="H612" s="16">
        <v>0</v>
      </c>
      <c r="I612" s="54">
        <v>0</v>
      </c>
      <c r="J612" s="149">
        <v>0</v>
      </c>
    </row>
    <row r="613" spans="1:10" ht="12" customHeight="1">
      <c r="A613" s="72">
        <v>2635</v>
      </c>
      <c r="B613" s="12">
        <v>120</v>
      </c>
      <c r="C613" s="12">
        <v>5019</v>
      </c>
      <c r="D613" s="12">
        <v>6117</v>
      </c>
      <c r="E613" s="82" t="s">
        <v>970</v>
      </c>
      <c r="F613" s="16">
        <v>0</v>
      </c>
      <c r="G613" s="54">
        <v>7.2</v>
      </c>
      <c r="H613" s="16">
        <v>0</v>
      </c>
      <c r="I613" s="54">
        <v>0</v>
      </c>
      <c r="J613" s="149">
        <v>0</v>
      </c>
    </row>
    <row r="614" spans="1:10" ht="12" customHeight="1">
      <c r="A614" s="72">
        <v>2633</v>
      </c>
      <c r="B614" s="12">
        <v>120</v>
      </c>
      <c r="C614" s="12">
        <v>5021</v>
      </c>
      <c r="D614" s="12">
        <v>6117</v>
      </c>
      <c r="E614" s="82" t="s">
        <v>968</v>
      </c>
      <c r="F614" s="16">
        <v>0</v>
      </c>
      <c r="G614" s="54">
        <v>610.8</v>
      </c>
      <c r="H614" s="16">
        <v>0</v>
      </c>
      <c r="I614" s="54">
        <v>0</v>
      </c>
      <c r="J614" s="149">
        <v>0</v>
      </c>
    </row>
    <row r="615" spans="1:10" ht="12" customHeight="1">
      <c r="A615" s="72">
        <v>2634</v>
      </c>
      <c r="B615" s="12">
        <v>120</v>
      </c>
      <c r="C615" s="12">
        <v>5021</v>
      </c>
      <c r="D615" s="12">
        <v>6117</v>
      </c>
      <c r="E615" s="82" t="s">
        <v>969</v>
      </c>
      <c r="F615" s="16">
        <v>0</v>
      </c>
      <c r="G615" s="54">
        <v>946.5</v>
      </c>
      <c r="H615" s="16">
        <v>0</v>
      </c>
      <c r="I615" s="54">
        <v>0</v>
      </c>
      <c r="J615" s="149">
        <v>0</v>
      </c>
    </row>
    <row r="616" spans="1:10" ht="13.5" customHeight="1">
      <c r="A616" s="72">
        <v>2636</v>
      </c>
      <c r="B616" s="12">
        <v>120</v>
      </c>
      <c r="C616" s="12">
        <v>5031</v>
      </c>
      <c r="D616" s="12">
        <v>6117</v>
      </c>
      <c r="E616" s="82" t="s">
        <v>664</v>
      </c>
      <c r="F616" s="16">
        <v>0</v>
      </c>
      <c r="G616" s="54">
        <v>33</v>
      </c>
      <c r="H616" s="16">
        <v>0</v>
      </c>
      <c r="I616" s="54">
        <v>0</v>
      </c>
      <c r="J616" s="149">
        <v>0</v>
      </c>
    </row>
    <row r="617" spans="1:10" ht="12" customHeight="1">
      <c r="A617" s="72">
        <v>2637</v>
      </c>
      <c r="B617" s="12">
        <v>120</v>
      </c>
      <c r="C617" s="12">
        <v>5032</v>
      </c>
      <c r="D617" s="12">
        <v>6117</v>
      </c>
      <c r="E617" s="82" t="s">
        <v>665</v>
      </c>
      <c r="F617" s="16">
        <v>0</v>
      </c>
      <c r="G617" s="54">
        <v>8.3</v>
      </c>
      <c r="H617" s="16">
        <v>0</v>
      </c>
      <c r="I617" s="54">
        <v>0</v>
      </c>
      <c r="J617" s="149">
        <v>0</v>
      </c>
    </row>
    <row r="618" spans="1:10" ht="12" customHeight="1">
      <c r="A618" s="72">
        <v>2638</v>
      </c>
      <c r="B618" s="12">
        <v>120</v>
      </c>
      <c r="C618" s="12">
        <v>5038</v>
      </c>
      <c r="D618" s="12">
        <v>6117</v>
      </c>
      <c r="E618" s="82" t="s">
        <v>65</v>
      </c>
      <c r="F618" s="16">
        <v>0</v>
      </c>
      <c r="G618" s="54">
        <v>0.5</v>
      </c>
      <c r="H618" s="16">
        <v>0</v>
      </c>
      <c r="I618" s="54">
        <v>0</v>
      </c>
      <c r="J618" s="149">
        <v>0</v>
      </c>
    </row>
    <row r="619" spans="1:10" ht="12" customHeight="1">
      <c r="A619" s="72">
        <v>2639</v>
      </c>
      <c r="B619" s="12">
        <v>120</v>
      </c>
      <c r="C619" s="12">
        <v>5039</v>
      </c>
      <c r="D619" s="12">
        <v>6117</v>
      </c>
      <c r="E619" s="82" t="s">
        <v>67</v>
      </c>
      <c r="F619" s="16">
        <v>0</v>
      </c>
      <c r="G619" s="54">
        <v>2.5</v>
      </c>
      <c r="H619" s="16">
        <v>0</v>
      </c>
      <c r="I619" s="54">
        <v>0</v>
      </c>
      <c r="J619" s="149">
        <v>0</v>
      </c>
    </row>
    <row r="620" spans="1:10" ht="12" customHeight="1">
      <c r="A620" s="72">
        <v>2665</v>
      </c>
      <c r="B620" s="12">
        <v>120</v>
      </c>
      <c r="C620" s="12">
        <v>5011</v>
      </c>
      <c r="D620" s="12">
        <v>6115</v>
      </c>
      <c r="E620" s="82" t="s">
        <v>814</v>
      </c>
      <c r="F620" s="16">
        <v>0</v>
      </c>
      <c r="G620" s="54">
        <v>105.9</v>
      </c>
      <c r="H620" s="16">
        <v>0</v>
      </c>
      <c r="I620" s="54">
        <v>0</v>
      </c>
      <c r="J620" s="149">
        <v>0</v>
      </c>
    </row>
    <row r="621" spans="1:10" ht="12" customHeight="1">
      <c r="A621" s="72">
        <v>2668</v>
      </c>
      <c r="B621" s="12">
        <v>120</v>
      </c>
      <c r="C621" s="12">
        <v>5019</v>
      </c>
      <c r="D621" s="12">
        <v>6115</v>
      </c>
      <c r="E621" s="82" t="s">
        <v>817</v>
      </c>
      <c r="F621" s="16">
        <v>0</v>
      </c>
      <c r="G621" s="54">
        <v>9.7</v>
      </c>
      <c r="H621" s="16">
        <v>0</v>
      </c>
      <c r="I621" s="54">
        <v>0</v>
      </c>
      <c r="J621" s="149">
        <v>0</v>
      </c>
    </row>
    <row r="622" spans="1:10" ht="12" customHeight="1">
      <c r="A622" s="72">
        <v>2666</v>
      </c>
      <c r="B622" s="12">
        <v>120</v>
      </c>
      <c r="C622" s="12">
        <v>5021</v>
      </c>
      <c r="D622" s="12">
        <v>6115</v>
      </c>
      <c r="E622" s="82" t="s">
        <v>815</v>
      </c>
      <c r="F622" s="16">
        <v>0</v>
      </c>
      <c r="G622" s="54">
        <v>597.7</v>
      </c>
      <c r="H622" s="16">
        <v>0</v>
      </c>
      <c r="I622" s="54">
        <v>0</v>
      </c>
      <c r="J622" s="149">
        <v>0</v>
      </c>
    </row>
    <row r="623" spans="1:10" ht="12" customHeight="1">
      <c r="A623" s="72">
        <v>2667</v>
      </c>
      <c r="B623" s="12">
        <v>120</v>
      </c>
      <c r="C623" s="12">
        <v>5021</v>
      </c>
      <c r="D623" s="12">
        <v>6115</v>
      </c>
      <c r="E623" s="82" t="s">
        <v>816</v>
      </c>
      <c r="F623" s="16">
        <v>0</v>
      </c>
      <c r="G623" s="54">
        <v>809.4</v>
      </c>
      <c r="H623" s="16">
        <v>0</v>
      </c>
      <c r="I623" s="54">
        <v>0</v>
      </c>
      <c r="J623" s="149">
        <v>0</v>
      </c>
    </row>
    <row r="624" spans="1:10" ht="12" customHeight="1">
      <c r="A624" s="72">
        <v>2669</v>
      </c>
      <c r="B624" s="12">
        <v>120</v>
      </c>
      <c r="C624" s="12">
        <v>5031</v>
      </c>
      <c r="D624" s="12">
        <v>6115</v>
      </c>
      <c r="E624" s="82" t="s">
        <v>662</v>
      </c>
      <c r="F624" s="16">
        <v>0</v>
      </c>
      <c r="G624" s="54">
        <v>26.3</v>
      </c>
      <c r="H624" s="16">
        <v>0</v>
      </c>
      <c r="I624" s="54">
        <v>0</v>
      </c>
      <c r="J624" s="149">
        <v>0</v>
      </c>
    </row>
    <row r="625" spans="1:10" ht="12" customHeight="1">
      <c r="A625" s="72">
        <v>2670</v>
      </c>
      <c r="B625" s="12">
        <v>120</v>
      </c>
      <c r="C625" s="12">
        <v>5032</v>
      </c>
      <c r="D625" s="12">
        <v>6115</v>
      </c>
      <c r="E625" s="82" t="s">
        <v>666</v>
      </c>
      <c r="F625" s="16">
        <v>0</v>
      </c>
      <c r="G625" s="54">
        <v>9.1</v>
      </c>
      <c r="H625" s="16">
        <v>0</v>
      </c>
      <c r="I625" s="54">
        <v>0</v>
      </c>
      <c r="J625" s="149">
        <v>0</v>
      </c>
    </row>
    <row r="626" spans="1:10" ht="12" customHeight="1">
      <c r="A626" s="72">
        <v>2671</v>
      </c>
      <c r="B626" s="12">
        <v>120</v>
      </c>
      <c r="C626" s="12">
        <v>5038</v>
      </c>
      <c r="D626" s="12">
        <v>6115</v>
      </c>
      <c r="E626" s="82" t="s">
        <v>64</v>
      </c>
      <c r="F626" s="16">
        <v>0</v>
      </c>
      <c r="G626" s="54">
        <v>0.4</v>
      </c>
      <c r="H626" s="16">
        <v>0</v>
      </c>
      <c r="I626" s="54">
        <v>0</v>
      </c>
      <c r="J626" s="149">
        <v>0</v>
      </c>
    </row>
    <row r="627" spans="1:10" ht="12" customHeight="1">
      <c r="A627" s="72">
        <v>2672</v>
      </c>
      <c r="B627" s="12">
        <v>120</v>
      </c>
      <c r="C627" s="12">
        <v>5039</v>
      </c>
      <c r="D627" s="12">
        <v>6115</v>
      </c>
      <c r="E627" s="82" t="s">
        <v>66</v>
      </c>
      <c r="F627" s="16">
        <v>0</v>
      </c>
      <c r="G627" s="54">
        <v>3.4</v>
      </c>
      <c r="H627" s="16">
        <v>0</v>
      </c>
      <c r="I627" s="54">
        <v>0</v>
      </c>
      <c r="J627" s="149">
        <v>0</v>
      </c>
    </row>
    <row r="628" spans="1:10" ht="12" customHeight="1">
      <c r="A628" s="72">
        <v>2737</v>
      </c>
      <c r="B628" s="12">
        <v>120</v>
      </c>
      <c r="C628" s="12">
        <v>5909</v>
      </c>
      <c r="D628" s="12">
        <v>6409</v>
      </c>
      <c r="E628" s="82" t="s">
        <v>94</v>
      </c>
      <c r="F628" s="16">
        <v>0</v>
      </c>
      <c r="G628" s="54">
        <v>2439.5</v>
      </c>
      <c r="H628" s="16">
        <v>0</v>
      </c>
      <c r="I628" s="54">
        <v>0</v>
      </c>
      <c r="J628" s="149">
        <v>0</v>
      </c>
    </row>
    <row r="629" spans="1:10" ht="13.5" customHeight="1">
      <c r="A629" s="33"/>
      <c r="B629" s="34" t="s">
        <v>254</v>
      </c>
      <c r="C629" s="35"/>
      <c r="D629" s="35"/>
      <c r="E629" s="38" t="s">
        <v>347</v>
      </c>
      <c r="F629" s="144">
        <f>SUBTOTAL(9,F589:F619)</f>
        <v>171752</v>
      </c>
      <c r="G629" s="324">
        <f>SUBTOTAL(9,G589:G628)</f>
        <v>172603.30000000008</v>
      </c>
      <c r="H629" s="144">
        <f>SUBTOTAL(9,H589:H619)</f>
        <v>163900</v>
      </c>
      <c r="I629" s="324">
        <f>SUBTOTAL(9,I589:I628)</f>
        <v>164816.2</v>
      </c>
      <c r="J629" s="139">
        <f>SUBTOTAL(9,J589:J628)</f>
        <v>167543</v>
      </c>
    </row>
    <row r="630" spans="1:10" ht="12" customHeight="1">
      <c r="A630" s="12">
        <v>2430</v>
      </c>
      <c r="B630" s="12">
        <v>121</v>
      </c>
      <c r="C630" s="12">
        <v>5136</v>
      </c>
      <c r="D630" s="12">
        <v>3322</v>
      </c>
      <c r="E630" s="59" t="s">
        <v>1031</v>
      </c>
      <c r="F630" s="16">
        <v>7</v>
      </c>
      <c r="G630" s="54">
        <v>5</v>
      </c>
      <c r="H630" s="16">
        <v>0</v>
      </c>
      <c r="I630" s="54">
        <v>0</v>
      </c>
      <c r="J630" s="149">
        <v>7</v>
      </c>
    </row>
    <row r="631" spans="1:10" ht="13.5" customHeight="1">
      <c r="A631" s="12">
        <v>2431</v>
      </c>
      <c r="B631" s="12">
        <v>121</v>
      </c>
      <c r="C631" s="12">
        <v>5137</v>
      </c>
      <c r="D631" s="12">
        <v>3322</v>
      </c>
      <c r="E631" s="59" t="s">
        <v>454</v>
      </c>
      <c r="F631" s="141">
        <v>20</v>
      </c>
      <c r="G631" s="54">
        <v>3.8</v>
      </c>
      <c r="H631" s="16">
        <v>22</v>
      </c>
      <c r="I631" s="326">
        <v>22</v>
      </c>
      <c r="J631" s="149">
        <v>25</v>
      </c>
    </row>
    <row r="632" spans="1:10" ht="12" customHeight="1">
      <c r="A632" s="12">
        <v>2432</v>
      </c>
      <c r="B632" s="12">
        <v>121</v>
      </c>
      <c r="C632" s="12">
        <v>5139</v>
      </c>
      <c r="D632" s="12">
        <v>3322</v>
      </c>
      <c r="E632" s="59" t="s">
        <v>691</v>
      </c>
      <c r="F632" s="141">
        <v>10</v>
      </c>
      <c r="G632" s="54">
        <v>8.2</v>
      </c>
      <c r="H632" s="16">
        <v>7</v>
      </c>
      <c r="I632" s="326">
        <v>7</v>
      </c>
      <c r="J632" s="149">
        <v>10</v>
      </c>
    </row>
    <row r="633" spans="1:10" ht="13.5" customHeight="1">
      <c r="A633" s="12">
        <v>2433</v>
      </c>
      <c r="B633" s="12">
        <v>121</v>
      </c>
      <c r="C633" s="12">
        <v>5164</v>
      </c>
      <c r="D633" s="12">
        <v>3322</v>
      </c>
      <c r="E633" s="59" t="s">
        <v>46</v>
      </c>
      <c r="F633" s="141">
        <v>15</v>
      </c>
      <c r="G633" s="54">
        <v>0.9</v>
      </c>
      <c r="H633" s="16">
        <v>17</v>
      </c>
      <c r="I633" s="326">
        <v>17</v>
      </c>
      <c r="J633" s="149">
        <v>20</v>
      </c>
    </row>
    <row r="634" spans="1:10" ht="12" customHeight="1">
      <c r="A634" s="12">
        <v>2434</v>
      </c>
      <c r="B634" s="12">
        <v>121</v>
      </c>
      <c r="C634" s="12">
        <v>5166</v>
      </c>
      <c r="D634" s="12">
        <v>3322</v>
      </c>
      <c r="E634" s="59" t="s">
        <v>965</v>
      </c>
      <c r="F634" s="141">
        <v>40</v>
      </c>
      <c r="G634" s="54">
        <v>45</v>
      </c>
      <c r="H634" s="16">
        <v>45</v>
      </c>
      <c r="I634" s="326">
        <v>45</v>
      </c>
      <c r="J634" s="149">
        <v>250</v>
      </c>
    </row>
    <row r="635" spans="1:10" ht="12" customHeight="1">
      <c r="A635" s="12">
        <v>2435</v>
      </c>
      <c r="B635" s="12">
        <v>121</v>
      </c>
      <c r="C635" s="12">
        <v>5166</v>
      </c>
      <c r="D635" s="12">
        <v>3322</v>
      </c>
      <c r="E635" s="59" t="s">
        <v>47</v>
      </c>
      <c r="F635" s="141">
        <v>20</v>
      </c>
      <c r="G635" s="54">
        <v>11.6</v>
      </c>
      <c r="H635" s="16">
        <v>23</v>
      </c>
      <c r="I635" s="326">
        <v>23</v>
      </c>
      <c r="J635" s="149">
        <v>50</v>
      </c>
    </row>
    <row r="636" spans="1:10" ht="13.5" customHeight="1">
      <c r="A636" s="12">
        <v>2436</v>
      </c>
      <c r="B636" s="12">
        <v>121</v>
      </c>
      <c r="C636" s="12">
        <v>5169</v>
      </c>
      <c r="D636" s="12">
        <v>3322</v>
      </c>
      <c r="E636" s="59" t="s">
        <v>48</v>
      </c>
      <c r="F636" s="141">
        <v>200</v>
      </c>
      <c r="G636" s="54">
        <v>0</v>
      </c>
      <c r="H636" s="16">
        <v>400</v>
      </c>
      <c r="I636" s="326">
        <v>800</v>
      </c>
      <c r="J636" s="149">
        <v>500</v>
      </c>
    </row>
    <row r="637" spans="1:10" ht="12" customHeight="1">
      <c r="A637" s="12">
        <v>2437</v>
      </c>
      <c r="B637" s="12">
        <v>121</v>
      </c>
      <c r="C637" s="12">
        <v>5169</v>
      </c>
      <c r="D637" s="12">
        <v>3322</v>
      </c>
      <c r="E637" s="59" t="s">
        <v>626</v>
      </c>
      <c r="F637" s="141">
        <v>100</v>
      </c>
      <c r="G637" s="54">
        <v>78</v>
      </c>
      <c r="H637" s="16">
        <v>113</v>
      </c>
      <c r="I637" s="326">
        <v>113</v>
      </c>
      <c r="J637" s="149">
        <v>100</v>
      </c>
    </row>
    <row r="638" spans="1:10" ht="13.5" customHeight="1">
      <c r="A638" s="12">
        <v>2438</v>
      </c>
      <c r="B638" s="12">
        <v>121</v>
      </c>
      <c r="C638" s="12">
        <v>5169</v>
      </c>
      <c r="D638" s="12">
        <v>3322</v>
      </c>
      <c r="E638" s="59" t="s">
        <v>49</v>
      </c>
      <c r="F638" s="141">
        <v>25</v>
      </c>
      <c r="G638" s="54">
        <v>34.7</v>
      </c>
      <c r="H638" s="16">
        <v>30</v>
      </c>
      <c r="I638" s="326">
        <v>30</v>
      </c>
      <c r="J638" s="149">
        <v>30</v>
      </c>
    </row>
    <row r="639" spans="1:10" ht="12" customHeight="1">
      <c r="A639" s="12">
        <v>2439</v>
      </c>
      <c r="B639" s="12">
        <v>121</v>
      </c>
      <c r="C639" s="12">
        <v>5169</v>
      </c>
      <c r="D639" s="12">
        <v>3322</v>
      </c>
      <c r="E639" s="59" t="s">
        <v>50</v>
      </c>
      <c r="F639" s="141">
        <v>40</v>
      </c>
      <c r="G639" s="54">
        <v>55.6</v>
      </c>
      <c r="H639" s="16">
        <v>100</v>
      </c>
      <c r="I639" s="326">
        <v>100</v>
      </c>
      <c r="J639" s="149">
        <v>100</v>
      </c>
    </row>
    <row r="640" spans="1:10" ht="13.5" customHeight="1">
      <c r="A640" s="12">
        <v>2440</v>
      </c>
      <c r="B640" s="12">
        <v>121</v>
      </c>
      <c r="C640" s="12">
        <v>5169</v>
      </c>
      <c r="D640" s="12">
        <v>3322</v>
      </c>
      <c r="E640" s="59" t="s">
        <v>51</v>
      </c>
      <c r="F640" s="141">
        <v>20</v>
      </c>
      <c r="G640" s="54">
        <v>33</v>
      </c>
      <c r="H640" s="16">
        <v>70</v>
      </c>
      <c r="I640" s="326">
        <v>70</v>
      </c>
      <c r="J640" s="149">
        <v>70</v>
      </c>
    </row>
    <row r="641" spans="1:10" ht="12" customHeight="1">
      <c r="A641" s="12">
        <v>2441</v>
      </c>
      <c r="B641" s="12">
        <v>121</v>
      </c>
      <c r="C641" s="12">
        <v>5169</v>
      </c>
      <c r="D641" s="12">
        <v>3322</v>
      </c>
      <c r="E641" s="59" t="s">
        <v>52</v>
      </c>
      <c r="F641" s="141">
        <v>50</v>
      </c>
      <c r="G641" s="54">
        <v>84.1</v>
      </c>
      <c r="H641" s="16">
        <v>54</v>
      </c>
      <c r="I641" s="326">
        <v>54</v>
      </c>
      <c r="J641" s="149">
        <v>60</v>
      </c>
    </row>
    <row r="642" spans="1:10" ht="13.5" customHeight="1">
      <c r="A642" s="12">
        <v>2442</v>
      </c>
      <c r="B642" s="12">
        <v>121</v>
      </c>
      <c r="C642" s="12">
        <v>5171</v>
      </c>
      <c r="D642" s="12">
        <v>3322</v>
      </c>
      <c r="E642" s="59" t="s">
        <v>236</v>
      </c>
      <c r="F642" s="141">
        <v>600</v>
      </c>
      <c r="G642" s="54">
        <v>668.8</v>
      </c>
      <c r="H642" s="16">
        <v>600</v>
      </c>
      <c r="I642" s="326">
        <v>1257</v>
      </c>
      <c r="J642" s="149">
        <v>500</v>
      </c>
    </row>
    <row r="643" spans="1:10" ht="13.5" customHeight="1">
      <c r="A643" s="23">
        <v>2719</v>
      </c>
      <c r="B643" s="12">
        <v>121</v>
      </c>
      <c r="C643" s="12">
        <v>5175</v>
      </c>
      <c r="D643" s="12">
        <v>3322</v>
      </c>
      <c r="E643" s="59" t="s">
        <v>217</v>
      </c>
      <c r="F643" s="141">
        <v>0</v>
      </c>
      <c r="G643" s="54">
        <v>0</v>
      </c>
      <c r="H643" s="16">
        <v>15</v>
      </c>
      <c r="I643" s="326">
        <v>15</v>
      </c>
      <c r="J643" s="149">
        <v>20</v>
      </c>
    </row>
    <row r="644" spans="1:10" ht="13.5" customHeight="1">
      <c r="A644" s="23">
        <v>2720</v>
      </c>
      <c r="B644" s="12">
        <v>121</v>
      </c>
      <c r="C644" s="12">
        <v>5194</v>
      </c>
      <c r="D644" s="12">
        <v>6171</v>
      </c>
      <c r="E644" s="59" t="s">
        <v>1022</v>
      </c>
      <c r="F644" s="141">
        <v>0</v>
      </c>
      <c r="G644" s="54">
        <v>0</v>
      </c>
      <c r="H644" s="16">
        <v>13</v>
      </c>
      <c r="I644" s="326">
        <v>13</v>
      </c>
      <c r="J644" s="149">
        <v>10</v>
      </c>
    </row>
    <row r="645" spans="1:10" ht="12" customHeight="1">
      <c r="A645" s="12">
        <v>2443</v>
      </c>
      <c r="B645" s="12">
        <v>121</v>
      </c>
      <c r="C645" s="12">
        <v>5213</v>
      </c>
      <c r="D645" s="12">
        <v>3322</v>
      </c>
      <c r="E645" s="77" t="s">
        <v>1465</v>
      </c>
      <c r="F645" s="141">
        <v>4995</v>
      </c>
      <c r="G645" s="54">
        <v>3092</v>
      </c>
      <c r="H645" s="16">
        <v>0</v>
      </c>
      <c r="I645" s="326">
        <v>2412</v>
      </c>
      <c r="J645" s="149">
        <v>0</v>
      </c>
    </row>
    <row r="646" spans="1:10" ht="12" customHeight="1">
      <c r="A646" s="23">
        <v>2721</v>
      </c>
      <c r="B646" s="12">
        <v>121</v>
      </c>
      <c r="C646" s="12">
        <v>5219</v>
      </c>
      <c r="D646" s="12">
        <v>3322</v>
      </c>
      <c r="E646" s="59" t="s">
        <v>76</v>
      </c>
      <c r="F646" s="141">
        <v>0</v>
      </c>
      <c r="G646" s="54">
        <v>0</v>
      </c>
      <c r="H646" s="16">
        <v>5000</v>
      </c>
      <c r="I646" s="326">
        <v>1818</v>
      </c>
      <c r="J646" s="149">
        <v>4000</v>
      </c>
    </row>
    <row r="647" spans="1:10" ht="12" customHeight="1">
      <c r="A647" s="23">
        <v>2680</v>
      </c>
      <c r="B647" s="12">
        <v>121</v>
      </c>
      <c r="C647" s="12">
        <v>5223</v>
      </c>
      <c r="D647" s="12">
        <v>3322</v>
      </c>
      <c r="E647" s="59" t="s">
        <v>1625</v>
      </c>
      <c r="F647" s="141">
        <v>0</v>
      </c>
      <c r="G647" s="54">
        <v>2750.7</v>
      </c>
      <c r="H647" s="141">
        <v>0</v>
      </c>
      <c r="I647" s="326">
        <v>1176</v>
      </c>
      <c r="J647" s="149">
        <v>0</v>
      </c>
    </row>
    <row r="648" spans="1:10" ht="12" customHeight="1">
      <c r="A648" s="23">
        <v>2722</v>
      </c>
      <c r="B648" s="12">
        <v>121</v>
      </c>
      <c r="C648" s="12">
        <v>5493</v>
      </c>
      <c r="D648" s="12">
        <v>3322</v>
      </c>
      <c r="E648" s="59" t="s">
        <v>88</v>
      </c>
      <c r="F648" s="141">
        <v>0</v>
      </c>
      <c r="G648" s="54">
        <v>1120</v>
      </c>
      <c r="H648" s="141">
        <v>100</v>
      </c>
      <c r="I648" s="326">
        <v>2064</v>
      </c>
      <c r="J648" s="149">
        <v>0</v>
      </c>
    </row>
    <row r="649" spans="1:10" ht="12" customHeight="1">
      <c r="A649" s="33"/>
      <c r="B649" s="34" t="s">
        <v>694</v>
      </c>
      <c r="C649" s="35"/>
      <c r="D649" s="35"/>
      <c r="E649" s="38" t="s">
        <v>695</v>
      </c>
      <c r="F649" s="144">
        <f>SUBTOTAL(9,F630:F648)</f>
        <v>6142</v>
      </c>
      <c r="G649" s="324">
        <f>SUBTOTAL(9,G630:G648)</f>
        <v>7991.4</v>
      </c>
      <c r="H649" s="144">
        <f>SUBTOTAL(9,H630:H648)</f>
        <v>6609</v>
      </c>
      <c r="I649" s="324">
        <f>SUBTOTAL(9,I630:I648)</f>
        <v>10036</v>
      </c>
      <c r="J649" s="139">
        <f>SUBTOTAL(9,J630:J648)</f>
        <v>5752</v>
      </c>
    </row>
    <row r="650" spans="1:10" ht="13.5" customHeight="1">
      <c r="A650" s="20">
        <v>2444</v>
      </c>
      <c r="B650" s="12">
        <v>122</v>
      </c>
      <c r="C650" s="20">
        <v>5138</v>
      </c>
      <c r="D650" s="20">
        <v>2140</v>
      </c>
      <c r="E650" s="81" t="s">
        <v>53</v>
      </c>
      <c r="F650" s="141">
        <v>375</v>
      </c>
      <c r="G650" s="54">
        <v>374.9</v>
      </c>
      <c r="H650" s="141">
        <v>500</v>
      </c>
      <c r="I650" s="326">
        <v>500</v>
      </c>
      <c r="J650" s="152">
        <v>500</v>
      </c>
    </row>
    <row r="651" spans="1:10" ht="12" customHeight="1">
      <c r="A651" s="20">
        <v>2445</v>
      </c>
      <c r="B651" s="12">
        <v>122</v>
      </c>
      <c r="C651" s="20" t="s">
        <v>938</v>
      </c>
      <c r="D651" s="20" t="s">
        <v>1002</v>
      </c>
      <c r="E651" s="81" t="s">
        <v>54</v>
      </c>
      <c r="F651" s="141">
        <v>1400</v>
      </c>
      <c r="G651" s="54">
        <v>1270.8</v>
      </c>
      <c r="H651" s="16">
        <v>975</v>
      </c>
      <c r="I651" s="326">
        <v>975</v>
      </c>
      <c r="J651" s="152">
        <v>200</v>
      </c>
    </row>
    <row r="652" spans="1:10" ht="13.5" customHeight="1">
      <c r="A652" s="20">
        <v>2446</v>
      </c>
      <c r="B652" s="12">
        <v>122</v>
      </c>
      <c r="C652" s="20" t="s">
        <v>938</v>
      </c>
      <c r="D652" s="20" t="s">
        <v>1002</v>
      </c>
      <c r="E652" s="59" t="s">
        <v>691</v>
      </c>
      <c r="F652" s="141">
        <v>100</v>
      </c>
      <c r="G652" s="54">
        <v>42</v>
      </c>
      <c r="H652" s="141">
        <v>70</v>
      </c>
      <c r="I652" s="326">
        <v>70</v>
      </c>
      <c r="J652" s="152">
        <v>150</v>
      </c>
    </row>
    <row r="653" spans="1:10" ht="12" customHeight="1">
      <c r="A653" s="20">
        <v>2447</v>
      </c>
      <c r="B653" s="12">
        <v>122</v>
      </c>
      <c r="C653" s="12">
        <v>5163</v>
      </c>
      <c r="D653" s="12">
        <v>3636</v>
      </c>
      <c r="E653" s="59" t="s">
        <v>225</v>
      </c>
      <c r="F653" s="16">
        <v>10</v>
      </c>
      <c r="G653" s="54">
        <v>2.3</v>
      </c>
      <c r="H653" s="16">
        <v>5</v>
      </c>
      <c r="I653" s="54">
        <v>5</v>
      </c>
      <c r="J653" s="154">
        <v>5</v>
      </c>
    </row>
    <row r="654" spans="1:10" ht="13.5" customHeight="1">
      <c r="A654" s="20">
        <v>2448</v>
      </c>
      <c r="B654" s="12">
        <v>122</v>
      </c>
      <c r="C654" s="12">
        <v>5164</v>
      </c>
      <c r="D654" s="12">
        <v>3636</v>
      </c>
      <c r="E654" s="59" t="s">
        <v>949</v>
      </c>
      <c r="F654" s="16">
        <v>400</v>
      </c>
      <c r="G654" s="54">
        <v>348</v>
      </c>
      <c r="H654" s="16">
        <v>350</v>
      </c>
      <c r="I654" s="54">
        <v>350</v>
      </c>
      <c r="J654" s="154">
        <v>500</v>
      </c>
    </row>
    <row r="655" spans="1:10" ht="13.5" customHeight="1">
      <c r="A655" s="20">
        <v>2750</v>
      </c>
      <c r="B655" s="12">
        <v>122</v>
      </c>
      <c r="C655" s="12">
        <v>5166</v>
      </c>
      <c r="D655" s="12">
        <v>2251</v>
      </c>
      <c r="E655" s="59" t="s">
        <v>69</v>
      </c>
      <c r="F655" s="16">
        <v>0</v>
      </c>
      <c r="G655" s="54">
        <v>0</v>
      </c>
      <c r="H655" s="16">
        <v>0</v>
      </c>
      <c r="I655" s="54">
        <v>500</v>
      </c>
      <c r="J655" s="154">
        <v>0</v>
      </c>
    </row>
    <row r="656" spans="1:10" ht="12" customHeight="1">
      <c r="A656" s="20">
        <v>2449</v>
      </c>
      <c r="B656" s="12">
        <v>122</v>
      </c>
      <c r="C656" s="12" t="s">
        <v>1045</v>
      </c>
      <c r="D656" s="12">
        <v>3636</v>
      </c>
      <c r="E656" s="59" t="s">
        <v>965</v>
      </c>
      <c r="F656" s="16">
        <v>500</v>
      </c>
      <c r="G656" s="54">
        <v>329.4</v>
      </c>
      <c r="H656" s="16">
        <v>500</v>
      </c>
      <c r="I656" s="54">
        <v>500</v>
      </c>
      <c r="J656" s="154">
        <v>500</v>
      </c>
    </row>
    <row r="657" spans="1:10" ht="13.5" customHeight="1">
      <c r="A657" s="20">
        <v>2450</v>
      </c>
      <c r="B657" s="12">
        <v>122</v>
      </c>
      <c r="C657" s="20" t="s">
        <v>953</v>
      </c>
      <c r="D657" s="20" t="s">
        <v>1002</v>
      </c>
      <c r="E657" s="81" t="s">
        <v>55</v>
      </c>
      <c r="F657" s="141">
        <v>150</v>
      </c>
      <c r="G657" s="54">
        <v>110</v>
      </c>
      <c r="H657" s="141">
        <v>180</v>
      </c>
      <c r="I657" s="326">
        <v>180</v>
      </c>
      <c r="J657" s="152">
        <v>930</v>
      </c>
    </row>
    <row r="658" spans="1:10" ht="12" customHeight="1">
      <c r="A658" s="20">
        <v>2451</v>
      </c>
      <c r="B658" s="12">
        <v>122</v>
      </c>
      <c r="C658" s="20" t="s">
        <v>953</v>
      </c>
      <c r="D658" s="20" t="s">
        <v>1002</v>
      </c>
      <c r="E658" s="81" t="s">
        <v>525</v>
      </c>
      <c r="F658" s="16">
        <v>125</v>
      </c>
      <c r="G658" s="54">
        <v>125.9</v>
      </c>
      <c r="H658" s="16">
        <v>300</v>
      </c>
      <c r="I658" s="54">
        <v>300</v>
      </c>
      <c r="J658" s="152">
        <v>300</v>
      </c>
    </row>
    <row r="659" spans="1:10" ht="13.5" customHeight="1">
      <c r="A659" s="20">
        <v>2452</v>
      </c>
      <c r="B659" s="12">
        <v>122</v>
      </c>
      <c r="C659" s="20" t="s">
        <v>953</v>
      </c>
      <c r="D659" s="20" t="s">
        <v>1002</v>
      </c>
      <c r="E659" s="81" t="s">
        <v>671</v>
      </c>
      <c r="F659" s="16">
        <v>300</v>
      </c>
      <c r="G659" s="54">
        <v>577</v>
      </c>
      <c r="H659" s="16">
        <v>300</v>
      </c>
      <c r="I659" s="54">
        <v>920</v>
      </c>
      <c r="J659" s="152">
        <v>500</v>
      </c>
    </row>
    <row r="660" spans="1:10" ht="12" customHeight="1">
      <c r="A660" s="20">
        <v>2453</v>
      </c>
      <c r="B660" s="12">
        <v>122</v>
      </c>
      <c r="C660" s="20" t="s">
        <v>953</v>
      </c>
      <c r="D660" s="20" t="s">
        <v>1002</v>
      </c>
      <c r="E660" s="81" t="s">
        <v>612</v>
      </c>
      <c r="F660" s="16">
        <v>80</v>
      </c>
      <c r="G660" s="54">
        <v>16.4</v>
      </c>
      <c r="H660" s="16">
        <v>80</v>
      </c>
      <c r="I660" s="54">
        <v>80</v>
      </c>
      <c r="J660" s="152">
        <v>80</v>
      </c>
    </row>
    <row r="661" spans="1:10" ht="12" customHeight="1">
      <c r="A661" s="20">
        <v>2723</v>
      </c>
      <c r="B661" s="12">
        <v>122</v>
      </c>
      <c r="C661" s="20" t="s">
        <v>953</v>
      </c>
      <c r="D661" s="20" t="s">
        <v>1002</v>
      </c>
      <c r="E661" s="81" t="s">
        <v>981</v>
      </c>
      <c r="F661" s="16">
        <v>0</v>
      </c>
      <c r="G661" s="54">
        <v>0</v>
      </c>
      <c r="H661" s="16">
        <v>1700</v>
      </c>
      <c r="I661" s="54">
        <v>1700</v>
      </c>
      <c r="J661" s="152">
        <v>0</v>
      </c>
    </row>
    <row r="662" spans="1:10" ht="12" customHeight="1">
      <c r="A662" s="20">
        <v>2766</v>
      </c>
      <c r="B662" s="12">
        <v>122</v>
      </c>
      <c r="C662" s="23">
        <v>5169</v>
      </c>
      <c r="D662" s="12">
        <v>2140</v>
      </c>
      <c r="E662" s="82" t="s">
        <v>1485</v>
      </c>
      <c r="F662" s="16">
        <v>0</v>
      </c>
      <c r="G662" s="54">
        <v>0</v>
      </c>
      <c r="H662" s="16">
        <v>0</v>
      </c>
      <c r="I662" s="54">
        <v>200</v>
      </c>
      <c r="J662" s="152">
        <v>0</v>
      </c>
    </row>
    <row r="663" spans="1:10" ht="12" customHeight="1">
      <c r="A663" s="20">
        <v>2794</v>
      </c>
      <c r="B663" s="12">
        <v>122</v>
      </c>
      <c r="C663" s="20">
        <v>5169</v>
      </c>
      <c r="D663" s="20">
        <v>2140</v>
      </c>
      <c r="E663" s="81" t="s">
        <v>788</v>
      </c>
      <c r="F663" s="16">
        <v>0</v>
      </c>
      <c r="G663" s="54">
        <v>0</v>
      </c>
      <c r="H663" s="16">
        <v>0</v>
      </c>
      <c r="I663" s="54">
        <v>0</v>
      </c>
      <c r="J663" s="152">
        <v>400</v>
      </c>
    </row>
    <row r="664" spans="1:10" ht="13.5" customHeight="1">
      <c r="A664" s="20">
        <v>2454</v>
      </c>
      <c r="B664" s="12">
        <v>122</v>
      </c>
      <c r="C664" s="12" t="s">
        <v>953</v>
      </c>
      <c r="D664" s="12">
        <v>3636</v>
      </c>
      <c r="E664" s="59" t="s">
        <v>670</v>
      </c>
      <c r="F664" s="16">
        <v>850</v>
      </c>
      <c r="G664" s="54">
        <v>492.4</v>
      </c>
      <c r="H664" s="16">
        <v>500</v>
      </c>
      <c r="I664" s="54">
        <v>500</v>
      </c>
      <c r="J664" s="154">
        <v>520</v>
      </c>
    </row>
    <row r="665" spans="1:10" ht="12" customHeight="1">
      <c r="A665" s="20">
        <v>2455</v>
      </c>
      <c r="B665" s="12">
        <v>122</v>
      </c>
      <c r="C665" s="12" t="s">
        <v>953</v>
      </c>
      <c r="D665" s="12">
        <v>3636</v>
      </c>
      <c r="E665" s="59" t="s">
        <v>629</v>
      </c>
      <c r="F665" s="16">
        <v>40</v>
      </c>
      <c r="G665" s="54">
        <v>10</v>
      </c>
      <c r="H665" s="16">
        <v>40</v>
      </c>
      <c r="I665" s="54">
        <v>40</v>
      </c>
      <c r="J665" s="154">
        <v>40</v>
      </c>
    </row>
    <row r="666" spans="1:10" ht="13.5" customHeight="1">
      <c r="A666" s="20">
        <v>2456</v>
      </c>
      <c r="B666" s="12">
        <v>122</v>
      </c>
      <c r="C666" s="12" t="s">
        <v>953</v>
      </c>
      <c r="D666" s="12">
        <v>3636</v>
      </c>
      <c r="E666" s="59" t="s">
        <v>610</v>
      </c>
      <c r="F666" s="16">
        <v>1200</v>
      </c>
      <c r="G666" s="54">
        <v>579.4</v>
      </c>
      <c r="H666" s="16">
        <v>650</v>
      </c>
      <c r="I666" s="54">
        <v>623.5</v>
      </c>
      <c r="J666" s="154">
        <v>650</v>
      </c>
    </row>
    <row r="667" spans="1:10" ht="12" customHeight="1">
      <c r="A667" s="20">
        <v>2457</v>
      </c>
      <c r="B667" s="12">
        <v>122</v>
      </c>
      <c r="C667" s="23">
        <v>5169</v>
      </c>
      <c r="D667" s="12">
        <v>3636</v>
      </c>
      <c r="E667" s="82" t="s">
        <v>56</v>
      </c>
      <c r="F667" s="16">
        <v>2700</v>
      </c>
      <c r="G667" s="54">
        <v>1289.7</v>
      </c>
      <c r="H667" s="16">
        <v>3000</v>
      </c>
      <c r="I667" s="54">
        <v>1696.5</v>
      </c>
      <c r="J667" s="154">
        <v>3100</v>
      </c>
    </row>
    <row r="668" spans="1:10" ht="12" customHeight="1">
      <c r="A668" s="20">
        <v>2736</v>
      </c>
      <c r="B668" s="12">
        <v>122</v>
      </c>
      <c r="C668" s="20">
        <v>5169</v>
      </c>
      <c r="D668" s="20">
        <v>2510</v>
      </c>
      <c r="E668" s="81" t="s">
        <v>418</v>
      </c>
      <c r="F668" s="16">
        <v>0</v>
      </c>
      <c r="G668" s="54">
        <v>179.9</v>
      </c>
      <c r="H668" s="16">
        <v>0</v>
      </c>
      <c r="I668" s="54">
        <v>0</v>
      </c>
      <c r="J668" s="152">
        <v>0</v>
      </c>
    </row>
    <row r="669" spans="1:10" ht="13.5" customHeight="1">
      <c r="A669" s="20">
        <v>2458</v>
      </c>
      <c r="B669" s="12">
        <v>122</v>
      </c>
      <c r="C669" s="12">
        <v>5175</v>
      </c>
      <c r="D669" s="12">
        <v>2140</v>
      </c>
      <c r="E669" s="59" t="s">
        <v>711</v>
      </c>
      <c r="F669" s="16">
        <v>50</v>
      </c>
      <c r="G669" s="54">
        <v>33.2</v>
      </c>
      <c r="H669" s="16">
        <v>50</v>
      </c>
      <c r="I669" s="54">
        <v>50</v>
      </c>
      <c r="J669" s="154">
        <v>50</v>
      </c>
    </row>
    <row r="670" spans="1:10" ht="12" customHeight="1">
      <c r="A670" s="20">
        <v>2459</v>
      </c>
      <c r="B670" s="12">
        <v>122</v>
      </c>
      <c r="C670" s="12" t="s">
        <v>960</v>
      </c>
      <c r="D670" s="12">
        <v>3636</v>
      </c>
      <c r="E670" s="59" t="s">
        <v>217</v>
      </c>
      <c r="F670" s="16">
        <v>30</v>
      </c>
      <c r="G670" s="54">
        <v>22.7</v>
      </c>
      <c r="H670" s="16">
        <v>30</v>
      </c>
      <c r="I670" s="54">
        <v>56.5</v>
      </c>
      <c r="J670" s="154">
        <v>30</v>
      </c>
    </row>
    <row r="671" spans="1:10" ht="13.5" customHeight="1">
      <c r="A671" s="20">
        <v>2460</v>
      </c>
      <c r="B671" s="12">
        <v>122</v>
      </c>
      <c r="C671" s="12">
        <v>5194</v>
      </c>
      <c r="D671" s="12">
        <v>2140</v>
      </c>
      <c r="E671" s="59" t="s">
        <v>57</v>
      </c>
      <c r="F671" s="16">
        <v>300</v>
      </c>
      <c r="G671" s="54">
        <v>314.6</v>
      </c>
      <c r="H671" s="16">
        <v>300</v>
      </c>
      <c r="I671" s="54">
        <v>300</v>
      </c>
      <c r="J671" s="154">
        <v>300</v>
      </c>
    </row>
    <row r="672" spans="1:10" ht="12" customHeight="1">
      <c r="A672" s="20">
        <v>2461</v>
      </c>
      <c r="B672" s="12">
        <v>122</v>
      </c>
      <c r="C672" s="20">
        <v>5194</v>
      </c>
      <c r="D672" s="20" t="s">
        <v>1002</v>
      </c>
      <c r="E672" s="81" t="s">
        <v>58</v>
      </c>
      <c r="F672" s="141">
        <v>200</v>
      </c>
      <c r="G672" s="54">
        <v>232.2</v>
      </c>
      <c r="H672" s="141">
        <v>200</v>
      </c>
      <c r="I672" s="326">
        <v>200</v>
      </c>
      <c r="J672" s="152">
        <v>200</v>
      </c>
    </row>
    <row r="673" spans="1:10" ht="12" customHeight="1">
      <c r="A673" s="20">
        <v>2730</v>
      </c>
      <c r="B673" s="12">
        <v>122</v>
      </c>
      <c r="C673" s="20">
        <v>5213</v>
      </c>
      <c r="D673" s="20">
        <v>2140</v>
      </c>
      <c r="E673" s="77" t="s">
        <v>9</v>
      </c>
      <c r="F673" s="141">
        <v>0</v>
      </c>
      <c r="G673" s="54">
        <v>0</v>
      </c>
      <c r="H673" s="141">
        <v>25</v>
      </c>
      <c r="I673" s="326">
        <v>25</v>
      </c>
      <c r="J673" s="152">
        <v>150</v>
      </c>
    </row>
    <row r="674" spans="1:10" ht="12" customHeight="1">
      <c r="A674" s="20">
        <v>2629</v>
      </c>
      <c r="B674" s="12">
        <v>122</v>
      </c>
      <c r="C674" s="20">
        <v>5222</v>
      </c>
      <c r="D674" s="20">
        <v>2140</v>
      </c>
      <c r="E674" s="81" t="s">
        <v>77</v>
      </c>
      <c r="F674" s="141">
        <v>0</v>
      </c>
      <c r="G674" s="54">
        <v>10</v>
      </c>
      <c r="H674" s="141">
        <v>0</v>
      </c>
      <c r="I674" s="326">
        <v>15</v>
      </c>
      <c r="J674" s="152">
        <v>0</v>
      </c>
    </row>
    <row r="675" spans="1:10" ht="12" customHeight="1">
      <c r="A675" s="20">
        <v>2625</v>
      </c>
      <c r="B675" s="12">
        <v>122</v>
      </c>
      <c r="C675" s="20">
        <v>5229</v>
      </c>
      <c r="D675" s="20">
        <v>2251</v>
      </c>
      <c r="E675" s="81" t="s">
        <v>85</v>
      </c>
      <c r="F675" s="141">
        <v>0</v>
      </c>
      <c r="G675" s="54">
        <v>200</v>
      </c>
      <c r="H675" s="141">
        <v>0</v>
      </c>
      <c r="I675" s="326">
        <v>0</v>
      </c>
      <c r="J675" s="152">
        <v>0</v>
      </c>
    </row>
    <row r="676" spans="1:10" ht="12" customHeight="1">
      <c r="A676" s="20">
        <v>2746</v>
      </c>
      <c r="B676" s="12">
        <v>122</v>
      </c>
      <c r="C676" s="20">
        <v>5229</v>
      </c>
      <c r="D676" s="20">
        <v>2251</v>
      </c>
      <c r="E676" s="77" t="s">
        <v>1629</v>
      </c>
      <c r="F676" s="141">
        <v>0</v>
      </c>
      <c r="G676" s="54">
        <v>0</v>
      </c>
      <c r="H676" s="141">
        <v>0</v>
      </c>
      <c r="I676" s="326">
        <v>49</v>
      </c>
      <c r="J676" s="152">
        <v>0</v>
      </c>
    </row>
    <row r="677" spans="1:10" ht="12" customHeight="1">
      <c r="A677" s="33"/>
      <c r="B677" s="34" t="s">
        <v>1018</v>
      </c>
      <c r="C677" s="35"/>
      <c r="D677" s="36"/>
      <c r="E677" s="38" t="s">
        <v>1013</v>
      </c>
      <c r="F677" s="144">
        <f>SUBTOTAL(9,F650:F676)</f>
        <v>8810</v>
      </c>
      <c r="G677" s="324">
        <f>SUBTOTAL(9,G650:G676)</f>
        <v>6560.799999999999</v>
      </c>
      <c r="H677" s="144">
        <f>SUBTOTAL(9,H650:H676)</f>
        <v>9755</v>
      </c>
      <c r="I677" s="324">
        <f>SUBTOTAL(9,I650:I676)</f>
        <v>9835.5</v>
      </c>
      <c r="J677" s="139">
        <f>SUBTOTAL(9,J650:J676)</f>
        <v>9105</v>
      </c>
    </row>
    <row r="678" spans="1:10" ht="13.5" customHeight="1">
      <c r="A678" s="12">
        <v>2462</v>
      </c>
      <c r="B678" s="12" t="s">
        <v>920</v>
      </c>
      <c r="C678" s="12" t="s">
        <v>1041</v>
      </c>
      <c r="D678" s="12">
        <v>3412</v>
      </c>
      <c r="E678" s="59" t="s">
        <v>59</v>
      </c>
      <c r="F678" s="16">
        <v>90</v>
      </c>
      <c r="G678" s="54">
        <v>36.2</v>
      </c>
      <c r="H678" s="16">
        <v>90</v>
      </c>
      <c r="I678" s="54">
        <v>90</v>
      </c>
      <c r="J678" s="149">
        <v>90</v>
      </c>
    </row>
    <row r="679" spans="1:10" ht="12" customHeight="1">
      <c r="A679" s="12">
        <v>2463</v>
      </c>
      <c r="B679" s="12">
        <v>191</v>
      </c>
      <c r="C679" s="12" t="s">
        <v>1041</v>
      </c>
      <c r="D679" s="12">
        <v>3412</v>
      </c>
      <c r="E679" s="59" t="s">
        <v>60</v>
      </c>
      <c r="F679" s="141">
        <v>20</v>
      </c>
      <c r="G679" s="54">
        <v>6.7</v>
      </c>
      <c r="H679" s="16">
        <v>20</v>
      </c>
      <c r="I679" s="326">
        <v>20</v>
      </c>
      <c r="J679" s="149">
        <v>20</v>
      </c>
    </row>
    <row r="680" spans="1:10" ht="13.5" customHeight="1">
      <c r="A680" s="12">
        <v>2464</v>
      </c>
      <c r="B680" s="12">
        <v>191</v>
      </c>
      <c r="C680" s="12" t="s">
        <v>1041</v>
      </c>
      <c r="D680" s="12">
        <v>3412</v>
      </c>
      <c r="E680" s="59" t="s">
        <v>61</v>
      </c>
      <c r="F680" s="143">
        <v>25</v>
      </c>
      <c r="G680" s="54">
        <v>68.8</v>
      </c>
      <c r="H680" s="16">
        <v>30</v>
      </c>
      <c r="I680" s="329">
        <v>30</v>
      </c>
      <c r="J680" s="149">
        <v>30</v>
      </c>
    </row>
    <row r="681" spans="1:10" ht="12" customHeight="1">
      <c r="A681" s="12">
        <v>2465</v>
      </c>
      <c r="B681" s="12">
        <v>191</v>
      </c>
      <c r="C681" s="12">
        <v>5134</v>
      </c>
      <c r="D681" s="12">
        <v>3412</v>
      </c>
      <c r="E681" s="59" t="s">
        <v>62</v>
      </c>
      <c r="F681" s="141">
        <v>1</v>
      </c>
      <c r="G681" s="54">
        <v>1.8</v>
      </c>
      <c r="H681" s="16">
        <v>1</v>
      </c>
      <c r="I681" s="326">
        <v>3</v>
      </c>
      <c r="J681" s="149">
        <v>3</v>
      </c>
    </row>
    <row r="682" spans="1:10" ht="13.5" customHeight="1">
      <c r="A682" s="12">
        <v>2466</v>
      </c>
      <c r="B682" s="12">
        <v>191</v>
      </c>
      <c r="C682" s="12">
        <v>5134</v>
      </c>
      <c r="D682" s="12">
        <v>3412</v>
      </c>
      <c r="E682" s="59" t="s">
        <v>63</v>
      </c>
      <c r="F682" s="141">
        <v>3</v>
      </c>
      <c r="G682" s="54">
        <v>0</v>
      </c>
      <c r="H682" s="16">
        <v>5</v>
      </c>
      <c r="I682" s="326">
        <v>5</v>
      </c>
      <c r="J682" s="149">
        <v>5</v>
      </c>
    </row>
    <row r="683" spans="1:10" ht="12" customHeight="1">
      <c r="A683" s="12">
        <v>2467</v>
      </c>
      <c r="B683" s="12" t="s">
        <v>920</v>
      </c>
      <c r="C683" s="12" t="s">
        <v>936</v>
      </c>
      <c r="D683" s="12">
        <v>3412</v>
      </c>
      <c r="E683" s="59" t="s">
        <v>107</v>
      </c>
      <c r="F683" s="16">
        <v>15</v>
      </c>
      <c r="G683" s="54">
        <v>20.3</v>
      </c>
      <c r="H683" s="16">
        <v>15</v>
      </c>
      <c r="I683" s="54">
        <v>15</v>
      </c>
      <c r="J683" s="149">
        <v>15</v>
      </c>
    </row>
    <row r="684" spans="1:10" ht="13.5" customHeight="1">
      <c r="A684" s="12">
        <v>2468</v>
      </c>
      <c r="B684" s="12">
        <v>191</v>
      </c>
      <c r="C684" s="12">
        <v>5136</v>
      </c>
      <c r="D684" s="12">
        <v>3412</v>
      </c>
      <c r="E684" s="59" t="s">
        <v>108</v>
      </c>
      <c r="F684" s="141">
        <v>2</v>
      </c>
      <c r="G684" s="54">
        <v>2.4</v>
      </c>
      <c r="H684" s="16">
        <v>2</v>
      </c>
      <c r="I684" s="326">
        <v>2</v>
      </c>
      <c r="J684" s="149">
        <v>3</v>
      </c>
    </row>
    <row r="685" spans="1:10" ht="12" customHeight="1">
      <c r="A685" s="12">
        <v>2469</v>
      </c>
      <c r="B685" s="12">
        <v>191</v>
      </c>
      <c r="C685" s="12">
        <v>5136</v>
      </c>
      <c r="D685" s="12">
        <v>3412</v>
      </c>
      <c r="E685" s="59" t="s">
        <v>109</v>
      </c>
      <c r="F685" s="16">
        <v>3</v>
      </c>
      <c r="G685" s="54">
        <v>5.3</v>
      </c>
      <c r="H685" s="16">
        <v>5</v>
      </c>
      <c r="I685" s="54">
        <v>5</v>
      </c>
      <c r="J685" s="149">
        <v>5</v>
      </c>
    </row>
    <row r="686" spans="1:10" ht="13.5" customHeight="1">
      <c r="A686" s="12">
        <v>2470</v>
      </c>
      <c r="B686" s="12" t="s">
        <v>920</v>
      </c>
      <c r="C686" s="12" t="s">
        <v>937</v>
      </c>
      <c r="D686" s="12">
        <v>3412</v>
      </c>
      <c r="E686" s="59" t="s">
        <v>110</v>
      </c>
      <c r="F686" s="16">
        <v>140</v>
      </c>
      <c r="G686" s="54">
        <v>93</v>
      </c>
      <c r="H686" s="16">
        <v>130</v>
      </c>
      <c r="I686" s="54">
        <v>130</v>
      </c>
      <c r="J686" s="149">
        <v>100</v>
      </c>
    </row>
    <row r="687" spans="1:10" ht="12" customHeight="1">
      <c r="A687" s="12">
        <v>2471</v>
      </c>
      <c r="B687" s="12">
        <v>191</v>
      </c>
      <c r="C687" s="12" t="s">
        <v>937</v>
      </c>
      <c r="D687" s="12">
        <v>3412</v>
      </c>
      <c r="E687" s="59" t="s">
        <v>111</v>
      </c>
      <c r="F687" s="141">
        <v>50</v>
      </c>
      <c r="G687" s="54">
        <v>54.4</v>
      </c>
      <c r="H687" s="16">
        <v>70</v>
      </c>
      <c r="I687" s="326">
        <v>40</v>
      </c>
      <c r="J687" s="149">
        <v>70</v>
      </c>
    </row>
    <row r="688" spans="1:10" ht="13.5" customHeight="1">
      <c r="A688" s="12">
        <v>2472</v>
      </c>
      <c r="B688" s="12">
        <v>191</v>
      </c>
      <c r="C688" s="12">
        <v>5137</v>
      </c>
      <c r="D688" s="12">
        <v>3412</v>
      </c>
      <c r="E688" s="59" t="s">
        <v>112</v>
      </c>
      <c r="F688" s="16">
        <v>190</v>
      </c>
      <c r="G688" s="54">
        <v>56.4</v>
      </c>
      <c r="H688" s="16">
        <v>150</v>
      </c>
      <c r="I688" s="54">
        <v>50</v>
      </c>
      <c r="J688" s="149">
        <v>100</v>
      </c>
    </row>
    <row r="689" spans="1:10" ht="12" customHeight="1">
      <c r="A689" s="12">
        <v>2473</v>
      </c>
      <c r="B689" s="12" t="s">
        <v>920</v>
      </c>
      <c r="C689" s="12" t="s">
        <v>938</v>
      </c>
      <c r="D689" s="12">
        <v>3412</v>
      </c>
      <c r="E689" s="59" t="s">
        <v>113</v>
      </c>
      <c r="F689" s="16">
        <v>850</v>
      </c>
      <c r="G689" s="54">
        <v>838.5</v>
      </c>
      <c r="H689" s="16">
        <v>800</v>
      </c>
      <c r="I689" s="54">
        <v>800</v>
      </c>
      <c r="J689" s="149">
        <v>800</v>
      </c>
    </row>
    <row r="690" spans="1:10" ht="13.5" customHeight="1">
      <c r="A690" s="12">
        <v>2474</v>
      </c>
      <c r="B690" s="12">
        <v>191</v>
      </c>
      <c r="C690" s="12" t="s">
        <v>938</v>
      </c>
      <c r="D690" s="12">
        <v>3412</v>
      </c>
      <c r="E690" s="59" t="s">
        <v>114</v>
      </c>
      <c r="F690" s="141">
        <v>220</v>
      </c>
      <c r="G690" s="54">
        <v>251.3</v>
      </c>
      <c r="H690" s="16">
        <v>250</v>
      </c>
      <c r="I690" s="326">
        <v>300</v>
      </c>
      <c r="J690" s="149">
        <v>320</v>
      </c>
    </row>
    <row r="691" spans="1:10" ht="13.5" customHeight="1">
      <c r="A691" s="12">
        <v>2475</v>
      </c>
      <c r="B691" s="12">
        <v>191</v>
      </c>
      <c r="C691" s="12" t="s">
        <v>938</v>
      </c>
      <c r="D691" s="12">
        <v>3412</v>
      </c>
      <c r="E691" s="59" t="s">
        <v>115</v>
      </c>
      <c r="F691" s="16">
        <v>800</v>
      </c>
      <c r="G691" s="54">
        <v>617.7</v>
      </c>
      <c r="H691" s="16">
        <v>750</v>
      </c>
      <c r="I691" s="54">
        <v>1050</v>
      </c>
      <c r="J691" s="149">
        <v>950</v>
      </c>
    </row>
    <row r="692" spans="1:10" ht="13.5" customHeight="1">
      <c r="A692" s="12">
        <v>2476</v>
      </c>
      <c r="B692" s="12" t="s">
        <v>920</v>
      </c>
      <c r="C692" s="12" t="s">
        <v>939</v>
      </c>
      <c r="D692" s="12">
        <v>3412</v>
      </c>
      <c r="E692" s="59" t="s">
        <v>116</v>
      </c>
      <c r="F692" s="16">
        <v>2700</v>
      </c>
      <c r="G692" s="54">
        <v>2195.3</v>
      </c>
      <c r="H692" s="16">
        <v>2500</v>
      </c>
      <c r="I692" s="54">
        <v>2200</v>
      </c>
      <c r="J692" s="149">
        <v>2350</v>
      </c>
    </row>
    <row r="693" spans="1:10" ht="12" customHeight="1">
      <c r="A693" s="12">
        <v>2477</v>
      </c>
      <c r="B693" s="12">
        <v>191</v>
      </c>
      <c r="C693" s="12" t="s">
        <v>939</v>
      </c>
      <c r="D693" s="12">
        <v>3412</v>
      </c>
      <c r="E693" s="59" t="s">
        <v>117</v>
      </c>
      <c r="F693" s="141">
        <v>280</v>
      </c>
      <c r="G693" s="54">
        <v>261.2</v>
      </c>
      <c r="H693" s="16">
        <v>280</v>
      </c>
      <c r="I693" s="326">
        <v>280</v>
      </c>
      <c r="J693" s="149">
        <v>280</v>
      </c>
    </row>
    <row r="694" spans="1:10" ht="13.5" customHeight="1">
      <c r="A694" s="12">
        <v>2478</v>
      </c>
      <c r="B694" s="12">
        <v>191</v>
      </c>
      <c r="C694" s="12" t="s">
        <v>939</v>
      </c>
      <c r="D694" s="12">
        <v>3412</v>
      </c>
      <c r="E694" s="59" t="s">
        <v>118</v>
      </c>
      <c r="F694" s="16">
        <v>800</v>
      </c>
      <c r="G694" s="54">
        <v>825.7</v>
      </c>
      <c r="H694" s="16">
        <v>950</v>
      </c>
      <c r="I694" s="54">
        <v>950</v>
      </c>
      <c r="J694" s="149">
        <v>1150</v>
      </c>
    </row>
    <row r="695" spans="1:10" ht="12" customHeight="1">
      <c r="A695" s="12">
        <v>2479</v>
      </c>
      <c r="B695" s="12" t="s">
        <v>920</v>
      </c>
      <c r="C695" s="12" t="s">
        <v>940</v>
      </c>
      <c r="D695" s="12">
        <v>3412</v>
      </c>
      <c r="E695" s="59" t="s">
        <v>119</v>
      </c>
      <c r="F695" s="16">
        <v>3000</v>
      </c>
      <c r="G695" s="54">
        <v>3211.3</v>
      </c>
      <c r="H695" s="16">
        <v>3000</v>
      </c>
      <c r="I695" s="54">
        <v>3900</v>
      </c>
      <c r="J695" s="149">
        <v>4300</v>
      </c>
    </row>
    <row r="696" spans="1:10" ht="13.5" customHeight="1">
      <c r="A696" s="12">
        <v>2480</v>
      </c>
      <c r="B696" s="12">
        <v>191</v>
      </c>
      <c r="C696" s="12" t="s">
        <v>940</v>
      </c>
      <c r="D696" s="12">
        <v>3412</v>
      </c>
      <c r="E696" s="59" t="s">
        <v>120</v>
      </c>
      <c r="F696" s="141">
        <v>900</v>
      </c>
      <c r="G696" s="54">
        <v>888.4</v>
      </c>
      <c r="H696" s="16">
        <v>900</v>
      </c>
      <c r="I696" s="326">
        <v>900</v>
      </c>
      <c r="J696" s="149">
        <v>1150</v>
      </c>
    </row>
    <row r="697" spans="1:10" ht="12" customHeight="1">
      <c r="A697" s="12">
        <v>2481</v>
      </c>
      <c r="B697" s="12">
        <v>191</v>
      </c>
      <c r="C697" s="12" t="s">
        <v>940</v>
      </c>
      <c r="D697" s="12">
        <v>3412</v>
      </c>
      <c r="E697" s="59" t="s">
        <v>121</v>
      </c>
      <c r="F697" s="16">
        <v>2300</v>
      </c>
      <c r="G697" s="54">
        <v>2640.4</v>
      </c>
      <c r="H697" s="16">
        <v>2500</v>
      </c>
      <c r="I697" s="54">
        <v>2500</v>
      </c>
      <c r="J697" s="149">
        <v>3100</v>
      </c>
    </row>
    <row r="698" spans="1:10" ht="13.5" customHeight="1">
      <c r="A698" s="12">
        <v>2482</v>
      </c>
      <c r="B698" s="12" t="s">
        <v>920</v>
      </c>
      <c r="C698" s="12" t="s">
        <v>941</v>
      </c>
      <c r="D698" s="12">
        <v>3412</v>
      </c>
      <c r="E698" s="59" t="s">
        <v>122</v>
      </c>
      <c r="F698" s="16">
        <v>2400</v>
      </c>
      <c r="G698" s="54">
        <v>2076.9</v>
      </c>
      <c r="H698" s="16">
        <v>2600</v>
      </c>
      <c r="I698" s="54">
        <v>2000</v>
      </c>
      <c r="J698" s="149">
        <v>2500</v>
      </c>
    </row>
    <row r="699" spans="1:10" ht="12" customHeight="1">
      <c r="A699" s="12">
        <v>2483</v>
      </c>
      <c r="B699" s="12">
        <v>191</v>
      </c>
      <c r="C699" s="12" t="s">
        <v>941</v>
      </c>
      <c r="D699" s="12">
        <v>3412</v>
      </c>
      <c r="E699" s="59" t="s">
        <v>123</v>
      </c>
      <c r="F699" s="141">
        <v>600</v>
      </c>
      <c r="G699" s="54">
        <v>549.6</v>
      </c>
      <c r="H699" s="16">
        <v>700</v>
      </c>
      <c r="I699" s="326">
        <v>700</v>
      </c>
      <c r="J699" s="149">
        <v>770</v>
      </c>
    </row>
    <row r="700" spans="1:10" ht="13.5" customHeight="1">
      <c r="A700" s="12">
        <v>2484</v>
      </c>
      <c r="B700" s="12">
        <v>191</v>
      </c>
      <c r="C700" s="12" t="s">
        <v>941</v>
      </c>
      <c r="D700" s="12">
        <v>3412</v>
      </c>
      <c r="E700" s="59" t="s">
        <v>124</v>
      </c>
      <c r="F700" s="16">
        <v>3200</v>
      </c>
      <c r="G700" s="54">
        <v>4043.2</v>
      </c>
      <c r="H700" s="16">
        <v>3900</v>
      </c>
      <c r="I700" s="54">
        <v>3900</v>
      </c>
      <c r="J700" s="149">
        <v>4400</v>
      </c>
    </row>
    <row r="701" spans="1:10" ht="12" customHeight="1">
      <c r="A701" s="12">
        <v>2485</v>
      </c>
      <c r="B701" s="12" t="s">
        <v>920</v>
      </c>
      <c r="C701" s="12" t="s">
        <v>943</v>
      </c>
      <c r="D701" s="12">
        <v>3412</v>
      </c>
      <c r="E701" s="59" t="s">
        <v>125</v>
      </c>
      <c r="F701" s="16">
        <v>50</v>
      </c>
      <c r="G701" s="54">
        <v>34.9</v>
      </c>
      <c r="H701" s="16">
        <v>50</v>
      </c>
      <c r="I701" s="54">
        <v>50</v>
      </c>
      <c r="J701" s="149">
        <v>60</v>
      </c>
    </row>
    <row r="702" spans="1:10" ht="13.5" customHeight="1">
      <c r="A702" s="12">
        <v>2486</v>
      </c>
      <c r="B702" s="12">
        <v>191</v>
      </c>
      <c r="C702" s="12" t="s">
        <v>943</v>
      </c>
      <c r="D702" s="12">
        <v>3412</v>
      </c>
      <c r="E702" s="59" t="s">
        <v>126</v>
      </c>
      <c r="F702" s="141">
        <v>20</v>
      </c>
      <c r="G702" s="54">
        <v>20.2</v>
      </c>
      <c r="H702" s="16">
        <v>20</v>
      </c>
      <c r="I702" s="326">
        <v>20</v>
      </c>
      <c r="J702" s="149">
        <v>15</v>
      </c>
    </row>
    <row r="703" spans="1:10" ht="12" customHeight="1">
      <c r="A703" s="12">
        <v>2487</v>
      </c>
      <c r="B703" s="12">
        <v>191</v>
      </c>
      <c r="C703" s="12" t="s">
        <v>943</v>
      </c>
      <c r="D703" s="12">
        <v>3412</v>
      </c>
      <c r="E703" s="59" t="s">
        <v>127</v>
      </c>
      <c r="F703" s="16">
        <v>320</v>
      </c>
      <c r="G703" s="54">
        <v>298.1</v>
      </c>
      <c r="H703" s="16">
        <v>320</v>
      </c>
      <c r="I703" s="54">
        <v>320</v>
      </c>
      <c r="J703" s="149">
        <v>380</v>
      </c>
    </row>
    <row r="704" spans="1:10" ht="12" customHeight="1">
      <c r="A704" s="12">
        <v>2488</v>
      </c>
      <c r="B704" s="12" t="s">
        <v>920</v>
      </c>
      <c r="C704" s="12" t="s">
        <v>945</v>
      </c>
      <c r="D704" s="12">
        <v>3412</v>
      </c>
      <c r="E704" s="59" t="s">
        <v>128</v>
      </c>
      <c r="F704" s="16">
        <v>3</v>
      </c>
      <c r="G704" s="54">
        <v>0</v>
      </c>
      <c r="H704" s="16">
        <v>1</v>
      </c>
      <c r="I704" s="54">
        <v>1</v>
      </c>
      <c r="J704" s="149">
        <v>1</v>
      </c>
    </row>
    <row r="705" spans="1:10" ht="12" customHeight="1">
      <c r="A705" s="12">
        <v>2489</v>
      </c>
      <c r="B705" s="12">
        <v>191</v>
      </c>
      <c r="C705" s="12" t="s">
        <v>945</v>
      </c>
      <c r="D705" s="12">
        <v>3412</v>
      </c>
      <c r="E705" s="59" t="s">
        <v>129</v>
      </c>
      <c r="F705" s="141">
        <v>2</v>
      </c>
      <c r="G705" s="54">
        <v>2.3</v>
      </c>
      <c r="H705" s="16">
        <v>2</v>
      </c>
      <c r="I705" s="326">
        <v>0</v>
      </c>
      <c r="J705" s="149">
        <v>0</v>
      </c>
    </row>
    <row r="706" spans="1:10" ht="12.75">
      <c r="A706" s="12">
        <v>2490</v>
      </c>
      <c r="B706" s="12" t="s">
        <v>920</v>
      </c>
      <c r="C706" s="12" t="s">
        <v>946</v>
      </c>
      <c r="D706" s="12">
        <v>3412</v>
      </c>
      <c r="E706" s="59" t="s">
        <v>130</v>
      </c>
      <c r="F706" s="16">
        <v>140</v>
      </c>
      <c r="G706" s="54">
        <v>124.6</v>
      </c>
      <c r="H706" s="16">
        <v>140</v>
      </c>
      <c r="I706" s="54">
        <v>140</v>
      </c>
      <c r="J706" s="149">
        <v>140</v>
      </c>
    </row>
    <row r="707" spans="1:10" ht="12.75">
      <c r="A707" s="12">
        <v>2491</v>
      </c>
      <c r="B707" s="12">
        <v>191</v>
      </c>
      <c r="C707" s="12" t="s">
        <v>946</v>
      </c>
      <c r="D707" s="12">
        <v>3412</v>
      </c>
      <c r="E707" s="59" t="s">
        <v>131</v>
      </c>
      <c r="F707" s="141">
        <v>90</v>
      </c>
      <c r="G707" s="54">
        <v>67.2</v>
      </c>
      <c r="H707" s="16">
        <v>90</v>
      </c>
      <c r="I707" s="326">
        <v>90</v>
      </c>
      <c r="J707" s="149">
        <v>90</v>
      </c>
    </row>
    <row r="708" spans="1:10" ht="12.75">
      <c r="A708" s="12">
        <v>2492</v>
      </c>
      <c r="B708" s="12">
        <v>191</v>
      </c>
      <c r="C708" s="12" t="s">
        <v>946</v>
      </c>
      <c r="D708" s="12">
        <v>3412</v>
      </c>
      <c r="E708" s="59" t="s">
        <v>132</v>
      </c>
      <c r="F708" s="16">
        <v>160</v>
      </c>
      <c r="G708" s="54">
        <v>192.6</v>
      </c>
      <c r="H708" s="16">
        <v>200</v>
      </c>
      <c r="I708" s="54">
        <v>200</v>
      </c>
      <c r="J708" s="149">
        <v>200</v>
      </c>
    </row>
    <row r="709" spans="1:10" ht="12.75">
      <c r="A709" s="12">
        <v>2493</v>
      </c>
      <c r="B709" s="12">
        <v>191</v>
      </c>
      <c r="C709" s="12">
        <v>5164</v>
      </c>
      <c r="D709" s="12">
        <v>3412</v>
      </c>
      <c r="E709" s="59" t="s">
        <v>133</v>
      </c>
      <c r="F709" s="16">
        <v>50</v>
      </c>
      <c r="G709" s="54">
        <v>25.2</v>
      </c>
      <c r="H709" s="16">
        <v>50</v>
      </c>
      <c r="I709" s="54">
        <v>55</v>
      </c>
      <c r="J709" s="149">
        <v>50</v>
      </c>
    </row>
    <row r="710" spans="1:10" ht="12.75">
      <c r="A710" s="12">
        <v>2494</v>
      </c>
      <c r="B710" s="12">
        <v>191</v>
      </c>
      <c r="C710" s="12">
        <v>5164</v>
      </c>
      <c r="D710" s="12">
        <v>3412</v>
      </c>
      <c r="E710" s="59" t="s">
        <v>134</v>
      </c>
      <c r="F710" s="141">
        <v>7</v>
      </c>
      <c r="G710" s="54">
        <v>0</v>
      </c>
      <c r="H710" s="16">
        <v>7</v>
      </c>
      <c r="I710" s="326">
        <v>7</v>
      </c>
      <c r="J710" s="149">
        <v>7</v>
      </c>
    </row>
    <row r="711" spans="1:10" ht="12.75">
      <c r="A711" s="12">
        <v>2495</v>
      </c>
      <c r="B711" s="12">
        <v>191</v>
      </c>
      <c r="C711" s="12">
        <v>5164</v>
      </c>
      <c r="D711" s="12">
        <v>3412</v>
      </c>
      <c r="E711" s="59" t="s">
        <v>135</v>
      </c>
      <c r="F711" s="16">
        <v>30</v>
      </c>
      <c r="G711" s="54">
        <v>19.1</v>
      </c>
      <c r="H711" s="16">
        <v>30</v>
      </c>
      <c r="I711" s="54">
        <v>30</v>
      </c>
      <c r="J711" s="149">
        <v>30</v>
      </c>
    </row>
    <row r="712" spans="1:10" ht="12.75">
      <c r="A712" s="12">
        <v>2496</v>
      </c>
      <c r="B712" s="12" t="s">
        <v>920</v>
      </c>
      <c r="C712" s="12" t="s">
        <v>1045</v>
      </c>
      <c r="D712" s="12">
        <v>3412</v>
      </c>
      <c r="E712" s="59" t="s">
        <v>136</v>
      </c>
      <c r="F712" s="16">
        <v>100</v>
      </c>
      <c r="G712" s="54">
        <v>129.1</v>
      </c>
      <c r="H712" s="16">
        <v>120</v>
      </c>
      <c r="I712" s="54">
        <v>120</v>
      </c>
      <c r="J712" s="149">
        <v>180</v>
      </c>
    </row>
    <row r="713" spans="1:10" ht="12.75">
      <c r="A713" s="12">
        <v>2497</v>
      </c>
      <c r="B713" s="12">
        <v>191</v>
      </c>
      <c r="C713" s="12">
        <v>5166</v>
      </c>
      <c r="D713" s="12">
        <v>3412</v>
      </c>
      <c r="E713" s="59" t="s">
        <v>137</v>
      </c>
      <c r="F713" s="141">
        <v>60</v>
      </c>
      <c r="G713" s="54">
        <v>105.6</v>
      </c>
      <c r="H713" s="16">
        <v>70</v>
      </c>
      <c r="I713" s="326">
        <v>50</v>
      </c>
      <c r="J713" s="149">
        <v>80</v>
      </c>
    </row>
    <row r="714" spans="1:10" ht="12.75">
      <c r="A714" s="12">
        <v>2498</v>
      </c>
      <c r="B714" s="12">
        <v>191</v>
      </c>
      <c r="C714" s="12">
        <v>5166</v>
      </c>
      <c r="D714" s="12">
        <v>3412</v>
      </c>
      <c r="E714" s="59" t="s">
        <v>138</v>
      </c>
      <c r="F714" s="16">
        <v>250</v>
      </c>
      <c r="G714" s="54">
        <v>235.8</v>
      </c>
      <c r="H714" s="16">
        <v>260</v>
      </c>
      <c r="I714" s="54">
        <v>180</v>
      </c>
      <c r="J714" s="149">
        <v>300</v>
      </c>
    </row>
    <row r="715" spans="1:10" ht="12.75">
      <c r="A715" s="12">
        <v>2499</v>
      </c>
      <c r="B715" s="12" t="s">
        <v>920</v>
      </c>
      <c r="C715" s="12" t="s">
        <v>950</v>
      </c>
      <c r="D715" s="12">
        <v>3412</v>
      </c>
      <c r="E715" s="59" t="s">
        <v>139</v>
      </c>
      <c r="F715" s="16">
        <v>30</v>
      </c>
      <c r="G715" s="54">
        <v>24.6</v>
      </c>
      <c r="H715" s="16">
        <v>30</v>
      </c>
      <c r="I715" s="54">
        <v>30</v>
      </c>
      <c r="J715" s="149">
        <v>30</v>
      </c>
    </row>
    <row r="716" spans="1:10" ht="12.75">
      <c r="A716" s="12">
        <v>2500</v>
      </c>
      <c r="B716" s="12">
        <v>191</v>
      </c>
      <c r="C716" s="12" t="s">
        <v>950</v>
      </c>
      <c r="D716" s="12">
        <v>3412</v>
      </c>
      <c r="E716" s="59" t="s">
        <v>140</v>
      </c>
      <c r="F716" s="143">
        <v>5</v>
      </c>
      <c r="G716" s="54">
        <v>2.7</v>
      </c>
      <c r="H716" s="16">
        <v>5</v>
      </c>
      <c r="I716" s="329">
        <v>5</v>
      </c>
      <c r="J716" s="149">
        <v>5</v>
      </c>
    </row>
    <row r="717" spans="1:10" ht="12.75">
      <c r="A717" s="12">
        <v>2501</v>
      </c>
      <c r="B717" s="12">
        <v>191</v>
      </c>
      <c r="C717" s="12" t="s">
        <v>950</v>
      </c>
      <c r="D717" s="12">
        <v>3412</v>
      </c>
      <c r="E717" s="59" t="s">
        <v>141</v>
      </c>
      <c r="F717" s="16">
        <v>30</v>
      </c>
      <c r="G717" s="54">
        <v>8.7</v>
      </c>
      <c r="H717" s="16">
        <v>30</v>
      </c>
      <c r="I717" s="54">
        <v>30</v>
      </c>
      <c r="J717" s="149">
        <v>30</v>
      </c>
    </row>
    <row r="718" spans="1:10" ht="12.75">
      <c r="A718" s="12">
        <v>2502</v>
      </c>
      <c r="B718" s="12" t="s">
        <v>920</v>
      </c>
      <c r="C718" s="12" t="s">
        <v>953</v>
      </c>
      <c r="D718" s="12">
        <v>3412</v>
      </c>
      <c r="E718" s="59" t="s">
        <v>142</v>
      </c>
      <c r="F718" s="16">
        <v>630</v>
      </c>
      <c r="G718" s="54">
        <v>513.1</v>
      </c>
      <c r="H718" s="16">
        <v>680</v>
      </c>
      <c r="I718" s="54">
        <v>680</v>
      </c>
      <c r="J718" s="149">
        <v>724</v>
      </c>
    </row>
    <row r="719" spans="1:10" ht="12.75">
      <c r="A719" s="12">
        <v>2503</v>
      </c>
      <c r="B719" s="12">
        <v>191</v>
      </c>
      <c r="C719" s="12" t="s">
        <v>953</v>
      </c>
      <c r="D719" s="12">
        <v>3412</v>
      </c>
      <c r="E719" s="59" t="s">
        <v>143</v>
      </c>
      <c r="F719" s="143">
        <v>200</v>
      </c>
      <c r="G719" s="54">
        <v>292.3</v>
      </c>
      <c r="H719" s="16">
        <v>260</v>
      </c>
      <c r="I719" s="329">
        <v>310</v>
      </c>
      <c r="J719" s="149">
        <v>300</v>
      </c>
    </row>
    <row r="720" spans="1:10" ht="12.75">
      <c r="A720" s="12">
        <v>2504</v>
      </c>
      <c r="B720" s="12">
        <v>191</v>
      </c>
      <c r="C720" s="12" t="s">
        <v>953</v>
      </c>
      <c r="D720" s="12">
        <v>3412</v>
      </c>
      <c r="E720" s="59" t="s">
        <v>144</v>
      </c>
      <c r="F720" s="16">
        <v>2800</v>
      </c>
      <c r="G720" s="54">
        <v>3006.1</v>
      </c>
      <c r="H720" s="16">
        <v>3000</v>
      </c>
      <c r="I720" s="54">
        <v>3330</v>
      </c>
      <c r="J720" s="149">
        <v>3000</v>
      </c>
    </row>
    <row r="721" spans="1:10" ht="12.75">
      <c r="A721" s="12">
        <v>2505</v>
      </c>
      <c r="B721" s="12" t="s">
        <v>920</v>
      </c>
      <c r="C721" s="12" t="s">
        <v>954</v>
      </c>
      <c r="D721" s="12">
        <v>3412</v>
      </c>
      <c r="E721" s="59" t="s">
        <v>145</v>
      </c>
      <c r="F721" s="16">
        <v>600</v>
      </c>
      <c r="G721" s="54">
        <v>907.4</v>
      </c>
      <c r="H721" s="16">
        <v>750</v>
      </c>
      <c r="I721" s="54">
        <v>745</v>
      </c>
      <c r="J721" s="149">
        <v>800</v>
      </c>
    </row>
    <row r="722" spans="1:10" ht="12.75">
      <c r="A722" s="12">
        <v>2506</v>
      </c>
      <c r="B722" s="12" t="s">
        <v>920</v>
      </c>
      <c r="C722" s="12" t="s">
        <v>954</v>
      </c>
      <c r="D722" s="12">
        <v>3412</v>
      </c>
      <c r="E722" s="59" t="s">
        <v>149</v>
      </c>
      <c r="F722" s="16">
        <v>250</v>
      </c>
      <c r="G722" s="54">
        <v>208.8</v>
      </c>
      <c r="H722" s="16">
        <v>300</v>
      </c>
      <c r="I722" s="54">
        <v>300</v>
      </c>
      <c r="J722" s="149">
        <v>0</v>
      </c>
    </row>
    <row r="723" spans="1:10" ht="12.75">
      <c r="A723" s="12">
        <v>2507</v>
      </c>
      <c r="B723" s="12">
        <v>191</v>
      </c>
      <c r="C723" s="12" t="s">
        <v>954</v>
      </c>
      <c r="D723" s="12">
        <v>3412</v>
      </c>
      <c r="E723" s="59" t="s">
        <v>150</v>
      </c>
      <c r="F723" s="143">
        <v>350</v>
      </c>
      <c r="G723" s="54">
        <v>540.4</v>
      </c>
      <c r="H723" s="16">
        <v>400</v>
      </c>
      <c r="I723" s="329">
        <v>350</v>
      </c>
      <c r="J723" s="149">
        <v>400</v>
      </c>
    </row>
    <row r="724" spans="1:10" ht="12.75">
      <c r="A724" s="12">
        <v>2508</v>
      </c>
      <c r="B724" s="12">
        <v>191</v>
      </c>
      <c r="C724" s="12" t="s">
        <v>954</v>
      </c>
      <c r="D724" s="12">
        <v>3412</v>
      </c>
      <c r="E724" s="59" t="s">
        <v>151</v>
      </c>
      <c r="F724" s="143">
        <v>200</v>
      </c>
      <c r="G724" s="54">
        <v>258.6</v>
      </c>
      <c r="H724" s="16">
        <v>0</v>
      </c>
      <c r="I724" s="329">
        <v>0</v>
      </c>
      <c r="J724" s="149">
        <v>240</v>
      </c>
    </row>
    <row r="725" spans="1:10" ht="12.75">
      <c r="A725" s="12">
        <v>2509</v>
      </c>
      <c r="B725" s="12">
        <v>191</v>
      </c>
      <c r="C725" s="12" t="s">
        <v>954</v>
      </c>
      <c r="D725" s="12">
        <v>3412</v>
      </c>
      <c r="E725" s="59" t="s">
        <v>152</v>
      </c>
      <c r="F725" s="143">
        <v>400</v>
      </c>
      <c r="G725" s="54">
        <v>798.5</v>
      </c>
      <c r="H725" s="16">
        <v>0</v>
      </c>
      <c r="I725" s="329">
        <v>0</v>
      </c>
      <c r="J725" s="149">
        <v>0</v>
      </c>
    </row>
    <row r="726" spans="1:10" ht="12.75">
      <c r="A726" s="12">
        <v>2510</v>
      </c>
      <c r="B726" s="12">
        <v>191</v>
      </c>
      <c r="C726" s="12" t="s">
        <v>954</v>
      </c>
      <c r="D726" s="12">
        <v>3412</v>
      </c>
      <c r="E726" s="59" t="s">
        <v>153</v>
      </c>
      <c r="F726" s="16">
        <v>150</v>
      </c>
      <c r="G726" s="54">
        <v>138.2</v>
      </c>
      <c r="H726" s="16">
        <v>160</v>
      </c>
      <c r="I726" s="54">
        <v>160</v>
      </c>
      <c r="J726" s="149">
        <v>160</v>
      </c>
    </row>
    <row r="727" spans="1:10" ht="12.75">
      <c r="A727" s="12">
        <v>2511</v>
      </c>
      <c r="B727" s="12">
        <v>191</v>
      </c>
      <c r="C727" s="12">
        <v>5171</v>
      </c>
      <c r="D727" s="12">
        <v>3412</v>
      </c>
      <c r="E727" s="59" t="s">
        <v>154</v>
      </c>
      <c r="F727" s="16">
        <v>900</v>
      </c>
      <c r="G727" s="54">
        <v>948.5</v>
      </c>
      <c r="H727" s="16">
        <v>1000</v>
      </c>
      <c r="I727" s="54">
        <v>950</v>
      </c>
      <c r="J727" s="149">
        <v>850</v>
      </c>
    </row>
    <row r="728" spans="1:10" ht="12.75">
      <c r="A728" s="12">
        <v>2749</v>
      </c>
      <c r="B728" s="12">
        <v>191</v>
      </c>
      <c r="C728" s="12">
        <v>5171</v>
      </c>
      <c r="D728" s="12">
        <v>3412</v>
      </c>
      <c r="E728" s="59" t="s">
        <v>1630</v>
      </c>
      <c r="F728" s="16">
        <v>0</v>
      </c>
      <c r="G728" s="54">
        <v>0</v>
      </c>
      <c r="H728" s="16">
        <v>0</v>
      </c>
      <c r="I728" s="54">
        <v>1900</v>
      </c>
      <c r="J728" s="149">
        <v>400</v>
      </c>
    </row>
    <row r="729" spans="1:10" ht="12.75">
      <c r="A729" s="12">
        <v>2512</v>
      </c>
      <c r="B729" s="12" t="s">
        <v>920</v>
      </c>
      <c r="C729" s="12" t="s">
        <v>957</v>
      </c>
      <c r="D729" s="12">
        <v>3412</v>
      </c>
      <c r="E729" s="59" t="s">
        <v>155</v>
      </c>
      <c r="F729" s="16">
        <v>10</v>
      </c>
      <c r="G729" s="54">
        <v>4.1</v>
      </c>
      <c r="H729" s="16">
        <v>10</v>
      </c>
      <c r="I729" s="54">
        <v>10</v>
      </c>
      <c r="J729" s="149">
        <v>10</v>
      </c>
    </row>
    <row r="730" spans="1:10" ht="12.75">
      <c r="A730" s="12">
        <v>2513</v>
      </c>
      <c r="B730" s="12">
        <v>191</v>
      </c>
      <c r="C730" s="12" t="s">
        <v>957</v>
      </c>
      <c r="D730" s="12">
        <v>3412</v>
      </c>
      <c r="E730" s="59" t="s">
        <v>156</v>
      </c>
      <c r="F730" s="143">
        <v>2</v>
      </c>
      <c r="G730" s="54">
        <v>0</v>
      </c>
      <c r="H730" s="143">
        <v>2</v>
      </c>
      <c r="I730" s="329">
        <v>2</v>
      </c>
      <c r="J730" s="149">
        <v>2</v>
      </c>
    </row>
    <row r="731" spans="1:10" ht="12.75">
      <c r="A731" s="12">
        <v>2514</v>
      </c>
      <c r="B731" s="12">
        <v>191</v>
      </c>
      <c r="C731" s="12" t="s">
        <v>957</v>
      </c>
      <c r="D731" s="12">
        <v>3412</v>
      </c>
      <c r="E731" s="59" t="s">
        <v>157</v>
      </c>
      <c r="F731" s="16">
        <v>5</v>
      </c>
      <c r="G731" s="54">
        <v>0.9</v>
      </c>
      <c r="H731" s="16">
        <v>3</v>
      </c>
      <c r="I731" s="54">
        <v>3</v>
      </c>
      <c r="J731" s="149">
        <v>3</v>
      </c>
    </row>
    <row r="732" spans="1:10" ht="12.75">
      <c r="A732" s="12">
        <v>2515</v>
      </c>
      <c r="B732" s="12">
        <v>191</v>
      </c>
      <c r="C732" s="12">
        <v>5362</v>
      </c>
      <c r="D732" s="12">
        <v>3412</v>
      </c>
      <c r="E732" s="59" t="s">
        <v>158</v>
      </c>
      <c r="F732" s="16">
        <v>2</v>
      </c>
      <c r="G732" s="54">
        <v>1.2</v>
      </c>
      <c r="H732" s="16">
        <v>2</v>
      </c>
      <c r="I732" s="54">
        <v>2</v>
      </c>
      <c r="J732" s="149">
        <v>2</v>
      </c>
    </row>
    <row r="733" spans="1:11" ht="12.75">
      <c r="A733" s="33"/>
      <c r="B733" s="34" t="s">
        <v>738</v>
      </c>
      <c r="C733" s="35"/>
      <c r="D733" s="36"/>
      <c r="E733" s="38" t="s">
        <v>159</v>
      </c>
      <c r="F733" s="144">
        <f>SUBTOTAL(9,F678:F732)</f>
        <v>26435</v>
      </c>
      <c r="G733" s="324">
        <f>SUBTOTAL(9,G678:G732)</f>
        <v>27653.59999999999</v>
      </c>
      <c r="H733" s="144">
        <f>SUBTOTAL(9,H678:H732)</f>
        <v>27640</v>
      </c>
      <c r="I733" s="324">
        <f>SUBTOTAL(9,I678:I732)</f>
        <v>29940</v>
      </c>
      <c r="J733" s="139">
        <f>SUBTOTAL(9,J678:J732)</f>
        <v>31000</v>
      </c>
      <c r="K733" s="1"/>
    </row>
    <row r="734" spans="1:10" ht="12" customHeight="1">
      <c r="A734" s="12">
        <v>2516</v>
      </c>
      <c r="B734" s="72">
        <v>194</v>
      </c>
      <c r="C734" s="12">
        <v>5137</v>
      </c>
      <c r="D734" s="12">
        <v>5311</v>
      </c>
      <c r="E734" s="59" t="s">
        <v>455</v>
      </c>
      <c r="F734" s="16">
        <v>70</v>
      </c>
      <c r="G734" s="54">
        <v>101.6</v>
      </c>
      <c r="H734" s="16">
        <v>90</v>
      </c>
      <c r="I734" s="54">
        <v>90</v>
      </c>
      <c r="J734" s="149">
        <v>90</v>
      </c>
    </row>
    <row r="735" spans="1:10" ht="12" customHeight="1">
      <c r="A735" s="12">
        <v>2517</v>
      </c>
      <c r="B735" s="72">
        <v>194</v>
      </c>
      <c r="C735" s="12">
        <v>5139</v>
      </c>
      <c r="D735" s="12">
        <v>5311</v>
      </c>
      <c r="E735" s="59" t="s">
        <v>691</v>
      </c>
      <c r="F735" s="16">
        <v>70</v>
      </c>
      <c r="G735" s="54">
        <v>51.1</v>
      </c>
      <c r="H735" s="16">
        <v>90</v>
      </c>
      <c r="I735" s="54">
        <v>90</v>
      </c>
      <c r="J735" s="149">
        <v>90</v>
      </c>
    </row>
    <row r="736" spans="1:10" ht="12" customHeight="1">
      <c r="A736" s="12">
        <v>2518</v>
      </c>
      <c r="B736" s="72">
        <v>194</v>
      </c>
      <c r="C736" s="12">
        <v>5167</v>
      </c>
      <c r="D736" s="12">
        <v>5311</v>
      </c>
      <c r="E736" s="59" t="s">
        <v>1027</v>
      </c>
      <c r="F736" s="16">
        <v>30</v>
      </c>
      <c r="G736" s="54">
        <v>3.3</v>
      </c>
      <c r="H736" s="16">
        <v>30</v>
      </c>
      <c r="I736" s="54">
        <v>30</v>
      </c>
      <c r="J736" s="149">
        <v>30</v>
      </c>
    </row>
    <row r="737" spans="1:10" ht="12" customHeight="1">
      <c r="A737" s="12">
        <v>2519</v>
      </c>
      <c r="B737" s="72">
        <v>194</v>
      </c>
      <c r="C737" s="12">
        <v>5169</v>
      </c>
      <c r="D737" s="12">
        <v>5311</v>
      </c>
      <c r="E737" s="59" t="s">
        <v>612</v>
      </c>
      <c r="F737" s="16">
        <v>130</v>
      </c>
      <c r="G737" s="54">
        <v>142.8</v>
      </c>
      <c r="H737" s="16">
        <v>140</v>
      </c>
      <c r="I737" s="54">
        <v>140</v>
      </c>
      <c r="J737" s="149">
        <v>140</v>
      </c>
    </row>
    <row r="738" spans="1:10" ht="12.75">
      <c r="A738" s="33"/>
      <c r="B738" s="34" t="s">
        <v>263</v>
      </c>
      <c r="C738" s="35"/>
      <c r="D738" s="36"/>
      <c r="E738" s="38" t="s">
        <v>348</v>
      </c>
      <c r="F738" s="144">
        <f>SUBTOTAL(9,F734:F737)</f>
        <v>300</v>
      </c>
      <c r="G738" s="324">
        <f>SUBTOTAL(9,G734:G737)</f>
        <v>298.8</v>
      </c>
      <c r="H738" s="144">
        <f>SUBTOTAL(9,H734:H737)</f>
        <v>350</v>
      </c>
      <c r="I738" s="324">
        <f>SUBTOTAL(9,I734:I737)</f>
        <v>350</v>
      </c>
      <c r="J738" s="139">
        <f>SUBTOTAL(9,J734:J737)</f>
        <v>350</v>
      </c>
    </row>
    <row r="739" spans="1:10" ht="12" customHeight="1">
      <c r="A739" s="12">
        <v>2520</v>
      </c>
      <c r="B739" s="12">
        <v>195</v>
      </c>
      <c r="C739" s="12">
        <v>5137</v>
      </c>
      <c r="D739" s="12">
        <v>6171</v>
      </c>
      <c r="E739" s="59" t="s">
        <v>456</v>
      </c>
      <c r="F739" s="16">
        <v>12</v>
      </c>
      <c r="G739" s="54">
        <v>19.1</v>
      </c>
      <c r="H739" s="16">
        <v>22</v>
      </c>
      <c r="I739" s="54">
        <v>52</v>
      </c>
      <c r="J739" s="149">
        <v>16</v>
      </c>
    </row>
    <row r="740" spans="1:10" ht="12" customHeight="1">
      <c r="A740" s="12">
        <v>2521</v>
      </c>
      <c r="B740" s="12">
        <v>195</v>
      </c>
      <c r="C740" s="12">
        <v>5139</v>
      </c>
      <c r="D740" s="12">
        <v>6171</v>
      </c>
      <c r="E740" s="59" t="s">
        <v>691</v>
      </c>
      <c r="F740" s="16">
        <v>27</v>
      </c>
      <c r="G740" s="54">
        <v>12.9</v>
      </c>
      <c r="H740" s="16">
        <v>12</v>
      </c>
      <c r="I740" s="54">
        <v>12</v>
      </c>
      <c r="J740" s="149">
        <v>12</v>
      </c>
    </row>
    <row r="741" spans="1:10" ht="12" customHeight="1">
      <c r="A741" s="12">
        <v>2522</v>
      </c>
      <c r="B741" s="12">
        <v>195</v>
      </c>
      <c r="C741" s="12">
        <v>5151</v>
      </c>
      <c r="D741" s="12">
        <v>6171</v>
      </c>
      <c r="E741" s="59" t="s">
        <v>160</v>
      </c>
      <c r="F741" s="16">
        <v>10</v>
      </c>
      <c r="G741" s="54">
        <v>9.9</v>
      </c>
      <c r="H741" s="16">
        <v>12</v>
      </c>
      <c r="I741" s="54">
        <v>12</v>
      </c>
      <c r="J741" s="149">
        <v>10</v>
      </c>
    </row>
    <row r="742" spans="1:10" ht="12" customHeight="1">
      <c r="A742" s="12">
        <v>2523</v>
      </c>
      <c r="B742" s="12">
        <v>195</v>
      </c>
      <c r="C742" s="12">
        <v>5152</v>
      </c>
      <c r="D742" s="12">
        <v>6171</v>
      </c>
      <c r="E742" s="59" t="s">
        <v>459</v>
      </c>
      <c r="F742" s="16">
        <v>80</v>
      </c>
      <c r="G742" s="54">
        <v>55.9</v>
      </c>
      <c r="H742" s="16">
        <v>80</v>
      </c>
      <c r="I742" s="54">
        <v>80</v>
      </c>
      <c r="J742" s="149">
        <v>80</v>
      </c>
    </row>
    <row r="743" spans="1:10" ht="12" customHeight="1">
      <c r="A743" s="12">
        <v>2524</v>
      </c>
      <c r="B743" s="12">
        <v>195</v>
      </c>
      <c r="C743" s="12">
        <v>5154</v>
      </c>
      <c r="D743" s="12">
        <v>6171</v>
      </c>
      <c r="E743" s="59" t="s">
        <v>942</v>
      </c>
      <c r="F743" s="16">
        <v>20</v>
      </c>
      <c r="G743" s="54">
        <v>21.1</v>
      </c>
      <c r="H743" s="16">
        <v>20</v>
      </c>
      <c r="I743" s="54">
        <v>20</v>
      </c>
      <c r="J743" s="149">
        <v>20</v>
      </c>
    </row>
    <row r="744" spans="1:10" ht="12" customHeight="1">
      <c r="A744" s="23">
        <v>2724</v>
      </c>
      <c r="B744" s="12">
        <v>195</v>
      </c>
      <c r="C744" s="12">
        <v>5161</v>
      </c>
      <c r="D744" s="12">
        <v>6171</v>
      </c>
      <c r="E744" s="59" t="s">
        <v>1044</v>
      </c>
      <c r="F744" s="16">
        <v>0</v>
      </c>
      <c r="G744" s="54">
        <v>0</v>
      </c>
      <c r="H744" s="16">
        <v>1</v>
      </c>
      <c r="I744" s="54">
        <v>1</v>
      </c>
      <c r="J744" s="149">
        <v>1</v>
      </c>
    </row>
    <row r="745" spans="1:10" ht="12" customHeight="1">
      <c r="A745" s="12">
        <v>2525</v>
      </c>
      <c r="B745" s="12">
        <v>195</v>
      </c>
      <c r="C745" s="12">
        <v>5162</v>
      </c>
      <c r="D745" s="12">
        <v>6171</v>
      </c>
      <c r="E745" s="59" t="s">
        <v>947</v>
      </c>
      <c r="F745" s="16">
        <v>4</v>
      </c>
      <c r="G745" s="54">
        <v>5.8</v>
      </c>
      <c r="H745" s="16">
        <v>6</v>
      </c>
      <c r="I745" s="54">
        <v>8</v>
      </c>
      <c r="J745" s="149">
        <v>8</v>
      </c>
    </row>
    <row r="746" spans="1:10" ht="12" customHeight="1">
      <c r="A746" s="12">
        <v>2526</v>
      </c>
      <c r="B746" s="12">
        <v>195</v>
      </c>
      <c r="C746" s="12">
        <v>5162</v>
      </c>
      <c r="D746" s="12">
        <v>6171</v>
      </c>
      <c r="E746" s="59" t="s">
        <v>162</v>
      </c>
      <c r="F746" s="16">
        <v>4</v>
      </c>
      <c r="G746" s="54">
        <v>3.7</v>
      </c>
      <c r="H746" s="16">
        <v>0</v>
      </c>
      <c r="I746" s="54">
        <v>0</v>
      </c>
      <c r="J746" s="149">
        <v>0</v>
      </c>
    </row>
    <row r="747" spans="1:10" ht="12" customHeight="1">
      <c r="A747" s="23">
        <v>2725</v>
      </c>
      <c r="B747" s="12">
        <v>195</v>
      </c>
      <c r="C747" s="12">
        <v>5164</v>
      </c>
      <c r="D747" s="12">
        <v>6171</v>
      </c>
      <c r="E747" s="59" t="s">
        <v>949</v>
      </c>
      <c r="F747" s="16">
        <v>0</v>
      </c>
      <c r="G747" s="54">
        <v>0</v>
      </c>
      <c r="H747" s="16">
        <v>36</v>
      </c>
      <c r="I747" s="54">
        <v>36</v>
      </c>
      <c r="J747" s="149">
        <v>40</v>
      </c>
    </row>
    <row r="748" spans="1:10" ht="12" customHeight="1">
      <c r="A748" s="12">
        <v>2527</v>
      </c>
      <c r="B748" s="12">
        <v>195</v>
      </c>
      <c r="C748" s="12">
        <v>5169</v>
      </c>
      <c r="D748" s="12">
        <v>6171</v>
      </c>
      <c r="E748" s="59" t="s">
        <v>612</v>
      </c>
      <c r="F748" s="16">
        <v>70</v>
      </c>
      <c r="G748" s="54">
        <v>25.4</v>
      </c>
      <c r="H748" s="16">
        <v>30</v>
      </c>
      <c r="I748" s="54">
        <v>35</v>
      </c>
      <c r="J748" s="149">
        <v>35</v>
      </c>
    </row>
    <row r="749" spans="1:10" ht="12" customHeight="1">
      <c r="A749" s="12">
        <v>2528</v>
      </c>
      <c r="B749" s="12">
        <v>195</v>
      </c>
      <c r="C749" s="12">
        <v>5169</v>
      </c>
      <c r="D749" s="12">
        <v>6171</v>
      </c>
      <c r="E749" s="59" t="s">
        <v>674</v>
      </c>
      <c r="F749" s="16">
        <v>220</v>
      </c>
      <c r="G749" s="54">
        <v>223.3</v>
      </c>
      <c r="H749" s="16">
        <v>220</v>
      </c>
      <c r="I749" s="54">
        <v>270</v>
      </c>
      <c r="J749" s="149">
        <v>300</v>
      </c>
    </row>
    <row r="750" spans="1:10" ht="12" customHeight="1">
      <c r="A750" s="12">
        <v>2529</v>
      </c>
      <c r="B750" s="12">
        <v>195</v>
      </c>
      <c r="C750" s="12">
        <v>5169</v>
      </c>
      <c r="D750" s="12">
        <v>6171</v>
      </c>
      <c r="E750" s="59" t="s">
        <v>675</v>
      </c>
      <c r="F750" s="16">
        <v>100</v>
      </c>
      <c r="G750" s="54">
        <v>96.4</v>
      </c>
      <c r="H750" s="16">
        <v>100</v>
      </c>
      <c r="I750" s="54">
        <v>130</v>
      </c>
      <c r="J750" s="149">
        <v>130</v>
      </c>
    </row>
    <row r="751" spans="1:10" ht="12" customHeight="1">
      <c r="A751" s="12">
        <v>2530</v>
      </c>
      <c r="B751" s="12">
        <v>195</v>
      </c>
      <c r="C751" s="12">
        <v>5169</v>
      </c>
      <c r="D751" s="12">
        <v>6171</v>
      </c>
      <c r="E751" s="59" t="s">
        <v>676</v>
      </c>
      <c r="F751" s="16">
        <v>320</v>
      </c>
      <c r="G751" s="54">
        <v>324.7</v>
      </c>
      <c r="H751" s="16">
        <v>217</v>
      </c>
      <c r="I751" s="54">
        <v>287</v>
      </c>
      <c r="J751" s="149">
        <v>255</v>
      </c>
    </row>
    <row r="752" spans="1:10" ht="12" customHeight="1">
      <c r="A752" s="12">
        <v>2531</v>
      </c>
      <c r="B752" s="12">
        <v>195</v>
      </c>
      <c r="C752" s="12">
        <v>5169</v>
      </c>
      <c r="D752" s="12">
        <v>6171</v>
      </c>
      <c r="E752" s="59" t="s">
        <v>677</v>
      </c>
      <c r="F752" s="16">
        <v>1000</v>
      </c>
      <c r="G752" s="54">
        <v>1182.3</v>
      </c>
      <c r="H752" s="16">
        <v>1100</v>
      </c>
      <c r="I752" s="54">
        <v>1213</v>
      </c>
      <c r="J752" s="149">
        <v>1100</v>
      </c>
    </row>
    <row r="753" spans="1:10" ht="12" customHeight="1">
      <c r="A753" s="12">
        <v>2532</v>
      </c>
      <c r="B753" s="12">
        <v>195</v>
      </c>
      <c r="C753" s="12">
        <v>5171</v>
      </c>
      <c r="D753" s="12">
        <v>6171</v>
      </c>
      <c r="E753" s="59" t="s">
        <v>236</v>
      </c>
      <c r="F753" s="16">
        <v>25</v>
      </c>
      <c r="G753" s="54">
        <v>146.7</v>
      </c>
      <c r="H753" s="16">
        <v>281</v>
      </c>
      <c r="I753" s="54">
        <v>461</v>
      </c>
      <c r="J753" s="149">
        <v>100</v>
      </c>
    </row>
    <row r="754" spans="1:10" ht="12" customHeight="1">
      <c r="A754" s="23">
        <v>2726</v>
      </c>
      <c r="B754" s="12">
        <v>195</v>
      </c>
      <c r="C754" s="12">
        <v>5175</v>
      </c>
      <c r="D754" s="12">
        <v>6171</v>
      </c>
      <c r="E754" s="59" t="s">
        <v>995</v>
      </c>
      <c r="F754" s="16">
        <v>0</v>
      </c>
      <c r="G754" s="54">
        <v>0</v>
      </c>
      <c r="H754" s="16">
        <v>100</v>
      </c>
      <c r="I754" s="54">
        <v>200</v>
      </c>
      <c r="J754" s="149">
        <v>150</v>
      </c>
    </row>
    <row r="755" spans="1:10" ht="12" customHeight="1">
      <c r="A755" s="23">
        <v>2795</v>
      </c>
      <c r="B755" s="12">
        <v>195</v>
      </c>
      <c r="C755" s="12">
        <v>5194</v>
      </c>
      <c r="D755" s="12">
        <v>6171</v>
      </c>
      <c r="E755" s="59" t="s">
        <v>1022</v>
      </c>
      <c r="F755" s="16">
        <v>0</v>
      </c>
      <c r="G755" s="54">
        <v>0</v>
      </c>
      <c r="H755" s="16">
        <v>0</v>
      </c>
      <c r="I755" s="54">
        <v>0</v>
      </c>
      <c r="J755" s="149">
        <v>15</v>
      </c>
    </row>
    <row r="756" spans="1:10" ht="12" customHeight="1">
      <c r="A756" s="12">
        <v>2533</v>
      </c>
      <c r="B756" s="12">
        <v>195</v>
      </c>
      <c r="C756" s="12">
        <v>5362</v>
      </c>
      <c r="D756" s="12">
        <v>6171</v>
      </c>
      <c r="E756" s="59" t="s">
        <v>163</v>
      </c>
      <c r="F756" s="16">
        <v>15</v>
      </c>
      <c r="G756" s="54">
        <v>14.8</v>
      </c>
      <c r="H756" s="16">
        <v>15</v>
      </c>
      <c r="I756" s="54">
        <v>15</v>
      </c>
      <c r="J756" s="149">
        <v>15</v>
      </c>
    </row>
    <row r="757" spans="1:10" ht="12" customHeight="1">
      <c r="A757" s="12">
        <v>2534</v>
      </c>
      <c r="B757" s="12">
        <v>195</v>
      </c>
      <c r="C757" s="12">
        <v>5499</v>
      </c>
      <c r="D757" s="12">
        <v>6171</v>
      </c>
      <c r="E757" s="59" t="s">
        <v>164</v>
      </c>
      <c r="F757" s="16">
        <v>1800</v>
      </c>
      <c r="G757" s="54">
        <v>1522.5</v>
      </c>
      <c r="H757" s="16">
        <v>1550</v>
      </c>
      <c r="I757" s="54">
        <v>1700</v>
      </c>
      <c r="J757" s="149">
        <v>1700</v>
      </c>
    </row>
    <row r="758" spans="1:10" ht="12" customHeight="1">
      <c r="A758" s="12">
        <v>2535</v>
      </c>
      <c r="B758" s="12">
        <v>195</v>
      </c>
      <c r="C758" s="12">
        <v>5660</v>
      </c>
      <c r="D758" s="12">
        <v>6171</v>
      </c>
      <c r="E758" s="59" t="s">
        <v>165</v>
      </c>
      <c r="F758" s="16">
        <v>650</v>
      </c>
      <c r="G758" s="54">
        <v>656</v>
      </c>
      <c r="H758" s="16">
        <v>650</v>
      </c>
      <c r="I758" s="54">
        <v>650</v>
      </c>
      <c r="J758" s="149">
        <v>700</v>
      </c>
    </row>
    <row r="759" spans="1:11" ht="12.75">
      <c r="A759" s="39"/>
      <c r="B759" s="34" t="s">
        <v>265</v>
      </c>
      <c r="C759" s="36"/>
      <c r="D759" s="36"/>
      <c r="E759" s="38" t="s">
        <v>388</v>
      </c>
      <c r="F759" s="144">
        <f>SUBTOTAL(9,F739:F758)</f>
        <v>4357</v>
      </c>
      <c r="G759" s="324">
        <f>SUBTOTAL(9,G739:G758)</f>
        <v>4320.5</v>
      </c>
      <c r="H759" s="144">
        <f>SUBTOTAL(9,H739:H758)</f>
        <v>4452</v>
      </c>
      <c r="I759" s="324">
        <f>SUBTOTAL(9,I739:I758)</f>
        <v>5182</v>
      </c>
      <c r="J759" s="139">
        <f>SUBTOTAL(9,J739:J758)</f>
        <v>4687</v>
      </c>
      <c r="K759" s="454"/>
    </row>
    <row r="760" spans="1:10" ht="12.75">
      <c r="A760" s="12">
        <v>2536</v>
      </c>
      <c r="B760" s="12" t="s">
        <v>277</v>
      </c>
      <c r="C760" s="12">
        <v>5331</v>
      </c>
      <c r="D760" s="12" t="s">
        <v>896</v>
      </c>
      <c r="E760" s="59" t="s">
        <v>278</v>
      </c>
      <c r="F760" s="16">
        <v>2311</v>
      </c>
      <c r="G760" s="54">
        <v>7770</v>
      </c>
      <c r="H760" s="16">
        <v>3543</v>
      </c>
      <c r="I760" s="54">
        <v>3543</v>
      </c>
      <c r="J760" s="149">
        <v>3784</v>
      </c>
    </row>
    <row r="761" spans="1:10" ht="12.75">
      <c r="A761" s="33"/>
      <c r="B761" s="34" t="s">
        <v>279</v>
      </c>
      <c r="C761" s="39"/>
      <c r="D761" s="39"/>
      <c r="E761" s="38" t="s">
        <v>349</v>
      </c>
      <c r="F761" s="144">
        <f>SUBTOTAL(9,F760:F760)</f>
        <v>2311</v>
      </c>
      <c r="G761" s="324">
        <f>SUBTOTAL(9,G760:G760)</f>
        <v>7770</v>
      </c>
      <c r="H761" s="144">
        <f>SUBTOTAL(9,H760:H760)</f>
        <v>3543</v>
      </c>
      <c r="I761" s="324">
        <f>SUBTOTAL(9,I760:I760)</f>
        <v>3543</v>
      </c>
      <c r="J761" s="139">
        <f>SUBTOTAL(9,J760:J760)</f>
        <v>3784</v>
      </c>
    </row>
    <row r="762" spans="1:10" ht="12.75">
      <c r="A762" s="12">
        <v>2537</v>
      </c>
      <c r="B762" s="12" t="s">
        <v>280</v>
      </c>
      <c r="C762" s="12">
        <v>5331</v>
      </c>
      <c r="D762" s="12" t="s">
        <v>896</v>
      </c>
      <c r="E762" s="59" t="s">
        <v>278</v>
      </c>
      <c r="F762" s="16">
        <v>1352</v>
      </c>
      <c r="G762" s="54">
        <v>6520</v>
      </c>
      <c r="H762" s="16">
        <v>1522</v>
      </c>
      <c r="I762" s="54">
        <v>1522</v>
      </c>
      <c r="J762" s="149">
        <v>2349</v>
      </c>
    </row>
    <row r="763" spans="1:10" ht="12.75">
      <c r="A763" s="33"/>
      <c r="B763" s="34" t="s">
        <v>739</v>
      </c>
      <c r="C763" s="39"/>
      <c r="D763" s="39"/>
      <c r="E763" s="38" t="s">
        <v>350</v>
      </c>
      <c r="F763" s="144">
        <f>SUBTOTAL(9,F762:F762)</f>
        <v>1352</v>
      </c>
      <c r="G763" s="324">
        <f>SUBTOTAL(9,G762:G762)</f>
        <v>6520</v>
      </c>
      <c r="H763" s="144">
        <f>SUBTOTAL(9,H762:H762)</f>
        <v>1522</v>
      </c>
      <c r="I763" s="324">
        <f>SUBTOTAL(9,I762:I762)</f>
        <v>1522</v>
      </c>
      <c r="J763" s="139">
        <f>SUBTOTAL(9,J762:J762)</f>
        <v>2349</v>
      </c>
    </row>
    <row r="764" spans="1:10" ht="12.75">
      <c r="A764" s="12">
        <v>2538</v>
      </c>
      <c r="B764" s="12" t="s">
        <v>281</v>
      </c>
      <c r="C764" s="12">
        <v>5331</v>
      </c>
      <c r="D764" s="12" t="s">
        <v>896</v>
      </c>
      <c r="E764" s="59" t="s">
        <v>278</v>
      </c>
      <c r="F764" s="16">
        <v>1070</v>
      </c>
      <c r="G764" s="54">
        <v>4555</v>
      </c>
      <c r="H764" s="16">
        <v>1233</v>
      </c>
      <c r="I764" s="54">
        <v>1233</v>
      </c>
      <c r="J764" s="149">
        <v>2551</v>
      </c>
    </row>
    <row r="765" spans="1:10" ht="12.75">
      <c r="A765" s="33"/>
      <c r="B765" s="34" t="s">
        <v>740</v>
      </c>
      <c r="C765" s="39"/>
      <c r="D765" s="39"/>
      <c r="E765" s="38" t="s">
        <v>351</v>
      </c>
      <c r="F765" s="144">
        <f>SUBTOTAL(9,F764:F764)</f>
        <v>1070</v>
      </c>
      <c r="G765" s="324">
        <f>SUBTOTAL(9,G764:G764)</f>
        <v>4555</v>
      </c>
      <c r="H765" s="144">
        <f>SUBTOTAL(9,H764:H764)</f>
        <v>1233</v>
      </c>
      <c r="I765" s="324">
        <f>SUBTOTAL(9,I764:I764)</f>
        <v>1233</v>
      </c>
      <c r="J765" s="139">
        <f>SUBTOTAL(9,J764:J764)</f>
        <v>2551</v>
      </c>
    </row>
    <row r="766" spans="1:10" ht="12.75">
      <c r="A766" s="12">
        <v>2539</v>
      </c>
      <c r="B766" s="12" t="s">
        <v>282</v>
      </c>
      <c r="C766" s="12">
        <v>5331</v>
      </c>
      <c r="D766" s="12" t="s">
        <v>896</v>
      </c>
      <c r="E766" s="59" t="s">
        <v>278</v>
      </c>
      <c r="F766" s="16">
        <v>3172</v>
      </c>
      <c r="G766" s="54">
        <v>7400</v>
      </c>
      <c r="H766" s="16">
        <v>6132</v>
      </c>
      <c r="I766" s="54">
        <v>4876</v>
      </c>
      <c r="J766" s="149">
        <v>3908</v>
      </c>
    </row>
    <row r="767" spans="1:10" ht="12.75">
      <c r="A767" s="33"/>
      <c r="B767" s="34" t="s">
        <v>791</v>
      </c>
      <c r="C767" s="39"/>
      <c r="D767" s="39"/>
      <c r="E767" s="38" t="s">
        <v>352</v>
      </c>
      <c r="F767" s="144">
        <f>SUBTOTAL(9,F766:F766)</f>
        <v>3172</v>
      </c>
      <c r="G767" s="324">
        <f>SUBTOTAL(9,G766:G766)</f>
        <v>7400</v>
      </c>
      <c r="H767" s="144">
        <f>SUBTOTAL(9,H766:H766)</f>
        <v>6132</v>
      </c>
      <c r="I767" s="324">
        <f>SUBTOTAL(9,I766:I766)</f>
        <v>4876</v>
      </c>
      <c r="J767" s="139">
        <f>SUBTOTAL(9,J766:J766)</f>
        <v>3908</v>
      </c>
    </row>
    <row r="768" spans="1:10" ht="12.75">
      <c r="A768" s="12">
        <v>2540</v>
      </c>
      <c r="B768" s="12" t="s">
        <v>283</v>
      </c>
      <c r="C768" s="12">
        <v>5331</v>
      </c>
      <c r="D768" s="12" t="s">
        <v>896</v>
      </c>
      <c r="E768" s="59" t="s">
        <v>278</v>
      </c>
      <c r="F768" s="16">
        <v>2403</v>
      </c>
      <c r="G768" s="54">
        <v>6670</v>
      </c>
      <c r="H768" s="16">
        <v>3150</v>
      </c>
      <c r="I768" s="54">
        <v>3550</v>
      </c>
      <c r="J768" s="149">
        <v>3651</v>
      </c>
    </row>
    <row r="769" spans="1:10" ht="12.75">
      <c r="A769" s="33"/>
      <c r="B769" s="34" t="s">
        <v>284</v>
      </c>
      <c r="C769" s="39"/>
      <c r="D769" s="39"/>
      <c r="E769" s="38" t="s">
        <v>353</v>
      </c>
      <c r="F769" s="144">
        <f>SUBTOTAL(9,F768:F768)</f>
        <v>2403</v>
      </c>
      <c r="G769" s="324">
        <f>SUBTOTAL(9,G768:G768)</f>
        <v>6670</v>
      </c>
      <c r="H769" s="144">
        <f>SUBTOTAL(9,H768:H768)</f>
        <v>3150</v>
      </c>
      <c r="I769" s="324">
        <f>SUBTOTAL(9,I768:I768)</f>
        <v>3550</v>
      </c>
      <c r="J769" s="139">
        <f>SUBTOTAL(9,J768:J768)</f>
        <v>3651</v>
      </c>
    </row>
    <row r="770" spans="1:10" ht="12.75">
      <c r="A770" s="12">
        <v>2541</v>
      </c>
      <c r="B770" s="12" t="s">
        <v>285</v>
      </c>
      <c r="C770" s="12">
        <v>5331</v>
      </c>
      <c r="D770" s="12" t="s">
        <v>896</v>
      </c>
      <c r="E770" s="59" t="s">
        <v>278</v>
      </c>
      <c r="F770" s="16">
        <v>1314</v>
      </c>
      <c r="G770" s="54">
        <v>5607.3</v>
      </c>
      <c r="H770" s="16">
        <v>1684</v>
      </c>
      <c r="I770" s="54">
        <v>1884</v>
      </c>
      <c r="J770" s="149">
        <v>2174</v>
      </c>
    </row>
    <row r="771" spans="1:10" ht="12.75">
      <c r="A771" s="33"/>
      <c r="B771" s="34" t="s">
        <v>741</v>
      </c>
      <c r="C771" s="39"/>
      <c r="D771" s="39"/>
      <c r="E771" s="38" t="s">
        <v>354</v>
      </c>
      <c r="F771" s="144">
        <f>SUBTOTAL(9,F770:F770)</f>
        <v>1314</v>
      </c>
      <c r="G771" s="324">
        <f>SUBTOTAL(9,G770:G770)</f>
        <v>5607.3</v>
      </c>
      <c r="H771" s="144">
        <f>SUBTOTAL(9,H770:H770)</f>
        <v>1684</v>
      </c>
      <c r="I771" s="324">
        <f>SUBTOTAL(9,I770:I770)</f>
        <v>1884</v>
      </c>
      <c r="J771" s="139">
        <f>SUBTOTAL(9,J770:J770)</f>
        <v>2174</v>
      </c>
    </row>
    <row r="772" spans="1:10" ht="12.75">
      <c r="A772" s="12">
        <v>2542</v>
      </c>
      <c r="B772" s="12" t="s">
        <v>286</v>
      </c>
      <c r="C772" s="12">
        <v>5331</v>
      </c>
      <c r="D772" s="12" t="s">
        <v>896</v>
      </c>
      <c r="E772" s="59" t="s">
        <v>278</v>
      </c>
      <c r="F772" s="16">
        <v>403</v>
      </c>
      <c r="G772" s="54">
        <v>2732</v>
      </c>
      <c r="H772" s="16">
        <v>779</v>
      </c>
      <c r="I772" s="54">
        <v>779</v>
      </c>
      <c r="J772" s="149">
        <v>786</v>
      </c>
    </row>
    <row r="773" spans="1:10" ht="12.75">
      <c r="A773" s="33"/>
      <c r="B773" s="34" t="s">
        <v>792</v>
      </c>
      <c r="C773" s="39"/>
      <c r="D773" s="39"/>
      <c r="E773" s="38" t="s">
        <v>355</v>
      </c>
      <c r="F773" s="144">
        <f>SUBTOTAL(9,F772:F772)</f>
        <v>403</v>
      </c>
      <c r="G773" s="324">
        <f>SUBTOTAL(9,G772:G772)</f>
        <v>2732</v>
      </c>
      <c r="H773" s="144">
        <f>SUBTOTAL(9,H772:H772)</f>
        <v>779</v>
      </c>
      <c r="I773" s="324">
        <f>SUBTOTAL(9,I772:I772)</f>
        <v>779</v>
      </c>
      <c r="J773" s="139">
        <f>SUBTOTAL(9,J772:J772)</f>
        <v>786</v>
      </c>
    </row>
    <row r="774" spans="1:10" ht="12.75">
      <c r="A774" s="12">
        <v>2543</v>
      </c>
      <c r="B774" s="12" t="s">
        <v>287</v>
      </c>
      <c r="C774" s="12">
        <v>5331</v>
      </c>
      <c r="D774" s="12" t="s">
        <v>896</v>
      </c>
      <c r="E774" s="59" t="s">
        <v>278</v>
      </c>
      <c r="F774" s="16">
        <v>1420</v>
      </c>
      <c r="G774" s="54">
        <v>6198</v>
      </c>
      <c r="H774" s="16">
        <v>1570</v>
      </c>
      <c r="I774" s="54">
        <v>1920</v>
      </c>
      <c r="J774" s="149">
        <v>3934</v>
      </c>
    </row>
    <row r="775" spans="1:10" ht="12.75">
      <c r="A775" s="33"/>
      <c r="B775" s="34" t="s">
        <v>742</v>
      </c>
      <c r="C775" s="39"/>
      <c r="D775" s="39"/>
      <c r="E775" s="38" t="s">
        <v>743</v>
      </c>
      <c r="F775" s="144">
        <f>SUBTOTAL(9,F774:F774)</f>
        <v>1420</v>
      </c>
      <c r="G775" s="324">
        <f>SUBTOTAL(9,G774:G774)</f>
        <v>6198</v>
      </c>
      <c r="H775" s="144">
        <f>SUBTOTAL(9,H774:H774)</f>
        <v>1570</v>
      </c>
      <c r="I775" s="324">
        <f>SUBTOTAL(9,I774:I774)</f>
        <v>1920</v>
      </c>
      <c r="J775" s="139">
        <f>SUBTOTAL(9,J774:J774)</f>
        <v>3934</v>
      </c>
    </row>
    <row r="776" spans="1:10" ht="12.75">
      <c r="A776" s="12">
        <v>2544</v>
      </c>
      <c r="B776" s="12" t="s">
        <v>288</v>
      </c>
      <c r="C776" s="12">
        <v>5331</v>
      </c>
      <c r="D776" s="12" t="s">
        <v>896</v>
      </c>
      <c r="E776" s="59" t="s">
        <v>278</v>
      </c>
      <c r="F776" s="16">
        <v>760</v>
      </c>
      <c r="G776" s="54">
        <v>3020</v>
      </c>
      <c r="H776" s="16">
        <v>700</v>
      </c>
      <c r="I776" s="54">
        <v>700</v>
      </c>
      <c r="J776" s="149">
        <v>1118</v>
      </c>
    </row>
    <row r="777" spans="1:10" ht="12.75">
      <c r="A777" s="33"/>
      <c r="B777" s="34" t="s">
        <v>289</v>
      </c>
      <c r="C777" s="39"/>
      <c r="D777" s="39"/>
      <c r="E777" s="38" t="s">
        <v>226</v>
      </c>
      <c r="F777" s="144">
        <f>SUBTOTAL(9,F776:F776)</f>
        <v>760</v>
      </c>
      <c r="G777" s="324">
        <f>SUBTOTAL(9,G776:G776)</f>
        <v>3020</v>
      </c>
      <c r="H777" s="144">
        <f>SUBTOTAL(9,H776:H776)</f>
        <v>700</v>
      </c>
      <c r="I777" s="324">
        <f>SUBTOTAL(9,I776:I776)</f>
        <v>700</v>
      </c>
      <c r="J777" s="139">
        <f>SUBTOTAL(9,J776:J776)</f>
        <v>1118</v>
      </c>
    </row>
    <row r="778" spans="1:10" ht="12.75">
      <c r="A778" s="12">
        <v>2545</v>
      </c>
      <c r="B778" s="12" t="s">
        <v>290</v>
      </c>
      <c r="C778" s="12">
        <v>5331</v>
      </c>
      <c r="D778" s="12" t="s">
        <v>897</v>
      </c>
      <c r="E778" s="59" t="s">
        <v>278</v>
      </c>
      <c r="F778" s="16">
        <v>4015</v>
      </c>
      <c r="G778" s="54">
        <v>22554.9</v>
      </c>
      <c r="H778" s="16">
        <v>4210</v>
      </c>
      <c r="I778" s="54">
        <v>4210</v>
      </c>
      <c r="J778" s="149">
        <v>4825</v>
      </c>
    </row>
    <row r="779" spans="1:10" ht="12.75">
      <c r="A779" s="33"/>
      <c r="B779" s="34" t="s">
        <v>744</v>
      </c>
      <c r="C779" s="39"/>
      <c r="D779" s="39"/>
      <c r="E779" s="38" t="s">
        <v>356</v>
      </c>
      <c r="F779" s="144">
        <f>SUBTOTAL(9,F778:F778)</f>
        <v>4015</v>
      </c>
      <c r="G779" s="324">
        <f>SUBTOTAL(9,G778:G778)</f>
        <v>22554.9</v>
      </c>
      <c r="H779" s="144">
        <f>SUBTOTAL(9,H778:H778)</f>
        <v>4210</v>
      </c>
      <c r="I779" s="324">
        <f>SUBTOTAL(9,I778:I778)</f>
        <v>4210</v>
      </c>
      <c r="J779" s="139">
        <f>SUBTOTAL(9,J778:J778)</f>
        <v>4825</v>
      </c>
    </row>
    <row r="780" spans="1:10" ht="12.75">
      <c r="A780" s="12">
        <v>2546</v>
      </c>
      <c r="B780" s="12" t="s">
        <v>291</v>
      </c>
      <c r="C780" s="12">
        <v>5331</v>
      </c>
      <c r="D780" s="12" t="s">
        <v>897</v>
      </c>
      <c r="E780" s="59" t="s">
        <v>278</v>
      </c>
      <c r="F780" s="16">
        <v>9132</v>
      </c>
      <c r="G780" s="54">
        <v>34765.9</v>
      </c>
      <c r="H780" s="16">
        <v>8723</v>
      </c>
      <c r="I780" s="54">
        <v>9503</v>
      </c>
      <c r="J780" s="149">
        <v>8793</v>
      </c>
    </row>
    <row r="781" spans="1:10" ht="12.75">
      <c r="A781" s="33"/>
      <c r="B781" s="34" t="s">
        <v>745</v>
      </c>
      <c r="C781" s="39"/>
      <c r="D781" s="39"/>
      <c r="E781" s="38" t="s">
        <v>227</v>
      </c>
      <c r="F781" s="144">
        <f>SUBTOTAL(9,F780:F780)</f>
        <v>9132</v>
      </c>
      <c r="G781" s="324">
        <f>SUBTOTAL(9,G780:G780)</f>
        <v>34765.9</v>
      </c>
      <c r="H781" s="144">
        <f>SUBTOTAL(9,H780:H780)</f>
        <v>8723</v>
      </c>
      <c r="I781" s="324">
        <f>SUBTOTAL(9,I780:I780)</f>
        <v>9503</v>
      </c>
      <c r="J781" s="139">
        <f>SUBTOTAL(9,J780:J780)</f>
        <v>8793</v>
      </c>
    </row>
    <row r="782" spans="1:10" ht="12.75">
      <c r="A782" s="12">
        <v>2547</v>
      </c>
      <c r="B782" s="12" t="s">
        <v>292</v>
      </c>
      <c r="C782" s="12">
        <v>5331</v>
      </c>
      <c r="D782" s="12" t="s">
        <v>897</v>
      </c>
      <c r="E782" s="59" t="s">
        <v>278</v>
      </c>
      <c r="F782" s="16">
        <v>6333</v>
      </c>
      <c r="G782" s="54">
        <v>25078.4</v>
      </c>
      <c r="H782" s="16">
        <v>6464</v>
      </c>
      <c r="I782" s="54">
        <v>6544</v>
      </c>
      <c r="J782" s="149">
        <v>7077</v>
      </c>
    </row>
    <row r="783" spans="1:10" ht="12.75">
      <c r="A783" s="33"/>
      <c r="B783" s="34" t="s">
        <v>746</v>
      </c>
      <c r="C783" s="39"/>
      <c r="D783" s="39"/>
      <c r="E783" s="38" t="s">
        <v>228</v>
      </c>
      <c r="F783" s="144">
        <f>SUBTOTAL(9,F782:F782)</f>
        <v>6333</v>
      </c>
      <c r="G783" s="324">
        <f>SUBTOTAL(9,G782:G782)</f>
        <v>25078.4</v>
      </c>
      <c r="H783" s="144">
        <f>SUBTOTAL(9,H782:H782)</f>
        <v>6464</v>
      </c>
      <c r="I783" s="324">
        <f>SUBTOTAL(9,I782:I782)</f>
        <v>6544</v>
      </c>
      <c r="J783" s="139">
        <f>SUBTOTAL(9,J782:J782)</f>
        <v>7077</v>
      </c>
    </row>
    <row r="784" spans="1:10" ht="12.75">
      <c r="A784" s="12">
        <v>2548</v>
      </c>
      <c r="B784" s="12" t="s">
        <v>293</v>
      </c>
      <c r="C784" s="12">
        <v>5331</v>
      </c>
      <c r="D784" s="12" t="s">
        <v>897</v>
      </c>
      <c r="E784" s="59" t="s">
        <v>278</v>
      </c>
      <c r="F784" s="16">
        <v>3871</v>
      </c>
      <c r="G784" s="54">
        <v>21490.6</v>
      </c>
      <c r="H784" s="16">
        <v>3941</v>
      </c>
      <c r="I784" s="54">
        <v>3947</v>
      </c>
      <c r="J784" s="149">
        <v>4013</v>
      </c>
    </row>
    <row r="785" spans="1:10" ht="12.75">
      <c r="A785" s="33"/>
      <c r="B785" s="34" t="s">
        <v>294</v>
      </c>
      <c r="C785" s="39"/>
      <c r="D785" s="39"/>
      <c r="E785" s="38" t="s">
        <v>229</v>
      </c>
      <c r="F785" s="144">
        <f>SUBTOTAL(9,F784:F784)</f>
        <v>3871</v>
      </c>
      <c r="G785" s="324">
        <f>SUBTOTAL(9,G784:G784)</f>
        <v>21490.6</v>
      </c>
      <c r="H785" s="144">
        <f>SUBTOTAL(9,H784:H784)</f>
        <v>3941</v>
      </c>
      <c r="I785" s="324">
        <f>SUBTOTAL(9,I784:I784)</f>
        <v>3947</v>
      </c>
      <c r="J785" s="139">
        <f>SUBTOTAL(9,J784:J784)</f>
        <v>4013</v>
      </c>
    </row>
    <row r="786" spans="1:10" ht="12.75">
      <c r="A786" s="12">
        <v>2549</v>
      </c>
      <c r="B786" s="12" t="s">
        <v>295</v>
      </c>
      <c r="C786" s="12">
        <v>5331</v>
      </c>
      <c r="D786" s="12" t="s">
        <v>897</v>
      </c>
      <c r="E786" s="59" t="s">
        <v>278</v>
      </c>
      <c r="F786" s="16">
        <v>3300</v>
      </c>
      <c r="G786" s="54">
        <v>17046.4</v>
      </c>
      <c r="H786" s="16">
        <v>3671</v>
      </c>
      <c r="I786" s="54">
        <v>3671</v>
      </c>
      <c r="J786" s="149">
        <v>3773</v>
      </c>
    </row>
    <row r="787" spans="1:12" ht="12.75">
      <c r="A787" s="33"/>
      <c r="B787" s="34" t="s">
        <v>304</v>
      </c>
      <c r="C787" s="39"/>
      <c r="D787" s="39"/>
      <c r="E787" s="38" t="s">
        <v>357</v>
      </c>
      <c r="F787" s="144">
        <f>SUBTOTAL(9,F786:F786)</f>
        <v>3300</v>
      </c>
      <c r="G787" s="324">
        <f>SUBTOTAL(9,G786:G786)</f>
        <v>17046.4</v>
      </c>
      <c r="H787" s="144">
        <f>SUBTOTAL(9,H786:H786)</f>
        <v>3671</v>
      </c>
      <c r="I787" s="324">
        <f>SUBTOTAL(9,I786:I786)</f>
        <v>3671</v>
      </c>
      <c r="J787" s="139">
        <f>SUBTOTAL(9,J786:J786)</f>
        <v>3773</v>
      </c>
      <c r="L787" s="140"/>
    </row>
    <row r="788" spans="1:10" ht="12.75">
      <c r="A788" s="12">
        <v>2550</v>
      </c>
      <c r="B788" s="12" t="s">
        <v>305</v>
      </c>
      <c r="C788" s="12">
        <v>5331</v>
      </c>
      <c r="D788" s="12" t="s">
        <v>897</v>
      </c>
      <c r="E788" s="59" t="s">
        <v>278</v>
      </c>
      <c r="F788" s="16">
        <v>2268</v>
      </c>
      <c r="G788" s="54">
        <v>13860</v>
      </c>
      <c r="H788" s="16">
        <v>2285</v>
      </c>
      <c r="I788" s="54">
        <v>1520</v>
      </c>
      <c r="J788" s="149">
        <v>0</v>
      </c>
    </row>
    <row r="789" spans="1:10" ht="12.75">
      <c r="A789" s="33"/>
      <c r="B789" s="34" t="s">
        <v>306</v>
      </c>
      <c r="C789" s="39"/>
      <c r="D789" s="39"/>
      <c r="E789" s="38" t="s">
        <v>358</v>
      </c>
      <c r="F789" s="144">
        <f>SUBTOTAL(9,F788:F788)</f>
        <v>2268</v>
      </c>
      <c r="G789" s="324">
        <f>SUBTOTAL(9,G788:G788)</f>
        <v>13860</v>
      </c>
      <c r="H789" s="144">
        <f>SUBTOTAL(9,H788:H788)</f>
        <v>2285</v>
      </c>
      <c r="I789" s="324">
        <f>SUBTOTAL(9,I788:I788)</f>
        <v>1520</v>
      </c>
      <c r="J789" s="139">
        <f>SUBTOTAL(9,J788:J788)</f>
        <v>0</v>
      </c>
    </row>
    <row r="790" spans="1:10" ht="12.75">
      <c r="A790" s="12">
        <v>2551</v>
      </c>
      <c r="B790" s="12" t="s">
        <v>307</v>
      </c>
      <c r="C790" s="12">
        <v>5331</v>
      </c>
      <c r="D790" s="12" t="s">
        <v>897</v>
      </c>
      <c r="E790" s="59" t="s">
        <v>278</v>
      </c>
      <c r="F790" s="16">
        <v>3324</v>
      </c>
      <c r="G790" s="54">
        <v>15928</v>
      </c>
      <c r="H790" s="16">
        <v>3026</v>
      </c>
      <c r="I790" s="54">
        <v>3026</v>
      </c>
      <c r="J790" s="149">
        <v>6538</v>
      </c>
    </row>
    <row r="791" spans="1:10" ht="12.75">
      <c r="A791" s="33"/>
      <c r="B791" s="34" t="s">
        <v>308</v>
      </c>
      <c r="C791" s="39"/>
      <c r="D791" s="39"/>
      <c r="E791" s="38" t="s">
        <v>359</v>
      </c>
      <c r="F791" s="144">
        <f>SUBTOTAL(9,F790:F790)</f>
        <v>3324</v>
      </c>
      <c r="G791" s="324">
        <f>SUBTOTAL(9,G790:G790)</f>
        <v>15928</v>
      </c>
      <c r="H791" s="144">
        <f>SUBTOTAL(9,H790:H790)</f>
        <v>3026</v>
      </c>
      <c r="I791" s="324">
        <f>SUBTOTAL(9,I790:I790)</f>
        <v>3026</v>
      </c>
      <c r="J791" s="139">
        <f>SUBTOTAL(9,J790:J790)</f>
        <v>6538</v>
      </c>
    </row>
    <row r="792" spans="1:10" ht="12.75">
      <c r="A792" s="12">
        <v>2552</v>
      </c>
      <c r="B792" s="12" t="s">
        <v>309</v>
      </c>
      <c r="C792" s="12">
        <v>5331</v>
      </c>
      <c r="D792" s="12" t="s">
        <v>897</v>
      </c>
      <c r="E792" s="59" t="s">
        <v>278</v>
      </c>
      <c r="F792" s="16">
        <v>3278</v>
      </c>
      <c r="G792" s="54">
        <v>17075.4</v>
      </c>
      <c r="H792" s="16">
        <v>3485</v>
      </c>
      <c r="I792" s="54">
        <v>3485</v>
      </c>
      <c r="J792" s="149">
        <v>3689</v>
      </c>
    </row>
    <row r="793" spans="1:10" ht="12.75">
      <c r="A793" s="33"/>
      <c r="B793" s="34" t="s">
        <v>747</v>
      </c>
      <c r="C793" s="39"/>
      <c r="D793" s="39"/>
      <c r="E793" s="38" t="s">
        <v>230</v>
      </c>
      <c r="F793" s="144">
        <f>SUBTOTAL(9,F792:F792)</f>
        <v>3278</v>
      </c>
      <c r="G793" s="324">
        <f>SUBTOTAL(9,G792:G792)</f>
        <v>17075.4</v>
      </c>
      <c r="H793" s="144">
        <f>SUBTOTAL(9,H792:H792)</f>
        <v>3485</v>
      </c>
      <c r="I793" s="324">
        <f>SUBTOTAL(9,I792:I792)</f>
        <v>3485</v>
      </c>
      <c r="J793" s="139">
        <f>SUBTOTAL(9,J792:J792)</f>
        <v>3689</v>
      </c>
    </row>
    <row r="794" spans="1:10" ht="12.75">
      <c r="A794" s="12">
        <v>2553</v>
      </c>
      <c r="B794" s="12" t="s">
        <v>310</v>
      </c>
      <c r="C794" s="12">
        <v>5331</v>
      </c>
      <c r="D794" s="12" t="s">
        <v>897</v>
      </c>
      <c r="E794" s="59" t="s">
        <v>278</v>
      </c>
      <c r="F794" s="16">
        <v>3428</v>
      </c>
      <c r="G794" s="54">
        <v>23496</v>
      </c>
      <c r="H794" s="16">
        <v>3965</v>
      </c>
      <c r="I794" s="54">
        <v>5824.9</v>
      </c>
      <c r="J794" s="149">
        <v>10056</v>
      </c>
    </row>
    <row r="795" spans="1:10" ht="12.75">
      <c r="A795" s="33"/>
      <c r="B795" s="34" t="s">
        <v>748</v>
      </c>
      <c r="C795" s="39"/>
      <c r="D795" s="39"/>
      <c r="E795" s="38" t="s">
        <v>749</v>
      </c>
      <c r="F795" s="144">
        <f>SUBTOTAL(9,F794:F794)</f>
        <v>3428</v>
      </c>
      <c r="G795" s="324">
        <f>SUBTOTAL(9,G794:G794)</f>
        <v>23496</v>
      </c>
      <c r="H795" s="144">
        <f>SUBTOTAL(9,H794:H794)</f>
        <v>3965</v>
      </c>
      <c r="I795" s="324">
        <f>SUBTOTAL(9,I794:I794)</f>
        <v>5824.9</v>
      </c>
      <c r="J795" s="139">
        <f>SUBTOTAL(9,J794:J794)</f>
        <v>10056</v>
      </c>
    </row>
    <row r="796" spans="1:10" ht="12.75">
      <c r="A796" s="12">
        <v>2554</v>
      </c>
      <c r="B796" s="12" t="s">
        <v>311</v>
      </c>
      <c r="C796" s="12">
        <v>5331</v>
      </c>
      <c r="D796" s="12" t="s">
        <v>897</v>
      </c>
      <c r="E796" s="59" t="s">
        <v>278</v>
      </c>
      <c r="F796" s="16">
        <v>4077</v>
      </c>
      <c r="G796" s="54">
        <v>19249.4</v>
      </c>
      <c r="H796" s="16">
        <v>4739</v>
      </c>
      <c r="I796" s="54">
        <v>3160</v>
      </c>
      <c r="J796" s="149">
        <v>0</v>
      </c>
    </row>
    <row r="797" spans="1:10" ht="12.75">
      <c r="A797" s="33"/>
      <c r="B797" s="34" t="s">
        <v>750</v>
      </c>
      <c r="C797" s="39"/>
      <c r="D797" s="39"/>
      <c r="E797" s="38" t="s">
        <v>751</v>
      </c>
      <c r="F797" s="144">
        <f>SUBTOTAL(9,F796:F796)</f>
        <v>4077</v>
      </c>
      <c r="G797" s="324">
        <f>SUBTOTAL(9,G796:G796)</f>
        <v>19249.4</v>
      </c>
      <c r="H797" s="144">
        <f>SUBTOTAL(9,H796:H796)</f>
        <v>4739</v>
      </c>
      <c r="I797" s="324">
        <f>SUBTOTAL(9,I796:I796)</f>
        <v>3160</v>
      </c>
      <c r="J797" s="139">
        <f>SUBTOTAL(9,J796:J796)</f>
        <v>0</v>
      </c>
    </row>
    <row r="798" spans="1:12" ht="12.75">
      <c r="A798" s="12">
        <v>2555</v>
      </c>
      <c r="B798" s="12" t="s">
        <v>312</v>
      </c>
      <c r="C798" s="12">
        <v>5331</v>
      </c>
      <c r="D798" s="12" t="s">
        <v>897</v>
      </c>
      <c r="E798" s="59" t="s">
        <v>278</v>
      </c>
      <c r="F798" s="16">
        <v>2143</v>
      </c>
      <c r="G798" s="54">
        <v>12923.6</v>
      </c>
      <c r="H798" s="16">
        <v>3162</v>
      </c>
      <c r="I798" s="54">
        <v>4007.7</v>
      </c>
      <c r="J798" s="149">
        <v>5305</v>
      </c>
      <c r="L798" s="140"/>
    </row>
    <row r="799" spans="1:10" ht="12.75">
      <c r="A799" s="33"/>
      <c r="B799" s="34" t="s">
        <v>752</v>
      </c>
      <c r="C799" s="39"/>
      <c r="D799" s="39"/>
      <c r="E799" s="38" t="s">
        <v>313</v>
      </c>
      <c r="F799" s="144">
        <f>SUBTOTAL(9,F798:F798)</f>
        <v>2143</v>
      </c>
      <c r="G799" s="324">
        <f>SUBTOTAL(9,G798:G798)</f>
        <v>12923.6</v>
      </c>
      <c r="H799" s="144">
        <f>SUBTOTAL(9,H798:H798)</f>
        <v>3162</v>
      </c>
      <c r="I799" s="324">
        <f>SUBTOTAL(9,I798:I798)</f>
        <v>4007.7</v>
      </c>
      <c r="J799" s="139">
        <f>SUBTOTAL(9,J798:J798)</f>
        <v>5305</v>
      </c>
    </row>
    <row r="800" spans="1:12" ht="12.75">
      <c r="A800" s="12">
        <v>2556</v>
      </c>
      <c r="B800" s="12" t="s">
        <v>314</v>
      </c>
      <c r="C800" s="12">
        <v>5331</v>
      </c>
      <c r="D800" s="12" t="s">
        <v>897</v>
      </c>
      <c r="E800" s="59" t="s">
        <v>278</v>
      </c>
      <c r="F800" s="16">
        <v>2630</v>
      </c>
      <c r="G800" s="54">
        <v>17719.9</v>
      </c>
      <c r="H800" s="16">
        <v>3433</v>
      </c>
      <c r="I800" s="54">
        <v>4485</v>
      </c>
      <c r="J800" s="149">
        <v>8282</v>
      </c>
      <c r="L800" s="140"/>
    </row>
    <row r="801" spans="1:10" ht="12.75">
      <c r="A801" s="33"/>
      <c r="B801" s="34" t="s">
        <v>315</v>
      </c>
      <c r="C801" s="39"/>
      <c r="D801" s="39"/>
      <c r="E801" s="38" t="s">
        <v>177</v>
      </c>
      <c r="F801" s="144">
        <f>SUBTOTAL(9,F800:F800)</f>
        <v>2630</v>
      </c>
      <c r="G801" s="324">
        <f>SUBTOTAL(9,G800:G800)</f>
        <v>17719.9</v>
      </c>
      <c r="H801" s="144">
        <f>SUBTOTAL(9,H800:H800)</f>
        <v>3433</v>
      </c>
      <c r="I801" s="324">
        <f>SUBTOTAL(9,I800:I800)</f>
        <v>4485</v>
      </c>
      <c r="J801" s="139">
        <f>SUBTOTAL(9,J800:J800)</f>
        <v>8282</v>
      </c>
    </row>
    <row r="802" spans="1:10" ht="12.75">
      <c r="A802" s="12">
        <v>2557</v>
      </c>
      <c r="B802" s="12" t="s">
        <v>316</v>
      </c>
      <c r="C802" s="12">
        <v>5331</v>
      </c>
      <c r="D802" s="12" t="s">
        <v>897</v>
      </c>
      <c r="E802" s="59" t="s">
        <v>278</v>
      </c>
      <c r="F802" s="16">
        <v>2358</v>
      </c>
      <c r="G802" s="54">
        <v>18787</v>
      </c>
      <c r="H802" s="16">
        <v>4144</v>
      </c>
      <c r="I802" s="54">
        <v>4144</v>
      </c>
      <c r="J802" s="149">
        <v>4206</v>
      </c>
    </row>
    <row r="803" spans="1:10" ht="12.75">
      <c r="A803" s="33"/>
      <c r="B803" s="34" t="s">
        <v>753</v>
      </c>
      <c r="C803" s="39"/>
      <c r="D803" s="39"/>
      <c r="E803" s="38" t="s">
        <v>360</v>
      </c>
      <c r="F803" s="144">
        <f>SUBTOTAL(9,F802:F802)</f>
        <v>2358</v>
      </c>
      <c r="G803" s="324">
        <f>SUBTOTAL(9,G802:G802)</f>
        <v>18787</v>
      </c>
      <c r="H803" s="144">
        <f>SUBTOTAL(9,H802:H802)</f>
        <v>4144</v>
      </c>
      <c r="I803" s="324">
        <f>SUBTOTAL(9,I802:I802)</f>
        <v>4144</v>
      </c>
      <c r="J803" s="139">
        <f>SUBTOTAL(9,J802:J802)</f>
        <v>4206</v>
      </c>
    </row>
    <row r="804" spans="1:10" ht="12.75">
      <c r="A804" s="12">
        <v>2558</v>
      </c>
      <c r="B804" s="12" t="s">
        <v>317</v>
      </c>
      <c r="C804" s="12">
        <v>5331</v>
      </c>
      <c r="D804" s="12" t="s">
        <v>897</v>
      </c>
      <c r="E804" s="59" t="s">
        <v>278</v>
      </c>
      <c r="F804" s="140">
        <v>5200</v>
      </c>
      <c r="G804" s="325">
        <v>19670</v>
      </c>
      <c r="H804" s="140">
        <v>3942</v>
      </c>
      <c r="I804" s="325">
        <v>3889</v>
      </c>
      <c r="J804" s="138">
        <v>5617</v>
      </c>
    </row>
    <row r="805" spans="1:10" ht="12.75">
      <c r="A805" s="33"/>
      <c r="B805" s="34" t="s">
        <v>754</v>
      </c>
      <c r="C805" s="39"/>
      <c r="D805" s="39"/>
      <c r="E805" s="38" t="s">
        <v>231</v>
      </c>
      <c r="F805" s="144">
        <f>SUBTOTAL(9,F804:F804)</f>
        <v>5200</v>
      </c>
      <c r="G805" s="324">
        <f>SUBTOTAL(9,G804:G804)</f>
        <v>19670</v>
      </c>
      <c r="H805" s="144">
        <f>SUBTOTAL(9,H804:H804)</f>
        <v>3942</v>
      </c>
      <c r="I805" s="324">
        <f>SUBTOTAL(9,I804:I804)</f>
        <v>3889</v>
      </c>
      <c r="J805" s="139">
        <f>SUBTOTAL(9,J804:J804)</f>
        <v>5617</v>
      </c>
    </row>
    <row r="806" spans="1:12" ht="12.75">
      <c r="A806" s="12">
        <v>2559</v>
      </c>
      <c r="B806" s="12" t="s">
        <v>318</v>
      </c>
      <c r="C806" s="12">
        <v>5331</v>
      </c>
      <c r="D806" s="12" t="s">
        <v>897</v>
      </c>
      <c r="E806" s="59" t="s">
        <v>278</v>
      </c>
      <c r="F806" s="140">
        <v>2927</v>
      </c>
      <c r="G806" s="325">
        <v>18088.4</v>
      </c>
      <c r="H806" s="140">
        <v>3156</v>
      </c>
      <c r="I806" s="325">
        <v>2104</v>
      </c>
      <c r="J806" s="138">
        <v>0</v>
      </c>
      <c r="L806" s="140"/>
    </row>
    <row r="807" spans="1:10" ht="12.75">
      <c r="A807" s="33"/>
      <c r="B807" s="34" t="s">
        <v>755</v>
      </c>
      <c r="C807" s="39"/>
      <c r="D807" s="39"/>
      <c r="E807" s="38" t="s">
        <v>361</v>
      </c>
      <c r="F807" s="144">
        <f>SUBTOTAL(9,F806:F806)</f>
        <v>2927</v>
      </c>
      <c r="G807" s="324">
        <f>SUBTOTAL(9,G806:G806)</f>
        <v>18088.4</v>
      </c>
      <c r="H807" s="144">
        <f>SUBTOTAL(9,H806:H806)</f>
        <v>3156</v>
      </c>
      <c r="I807" s="324">
        <f>SUBTOTAL(9,I806:I806)</f>
        <v>2104</v>
      </c>
      <c r="J807" s="139">
        <f>SUBTOTAL(9,J806:J806)</f>
        <v>0</v>
      </c>
    </row>
    <row r="808" spans="1:10" ht="12.75">
      <c r="A808" s="12">
        <v>2560</v>
      </c>
      <c r="B808" s="12" t="s">
        <v>319</v>
      </c>
      <c r="C808" s="12">
        <v>5331</v>
      </c>
      <c r="D808" s="12" t="s">
        <v>915</v>
      </c>
      <c r="E808" s="59" t="s">
        <v>278</v>
      </c>
      <c r="F808" s="16">
        <v>1202</v>
      </c>
      <c r="G808" s="54">
        <v>4598</v>
      </c>
      <c r="H808" s="16">
        <v>1295</v>
      </c>
      <c r="I808" s="54">
        <v>1295</v>
      </c>
      <c r="J808" s="149">
        <v>1357</v>
      </c>
    </row>
    <row r="809" spans="1:10" ht="12.75">
      <c r="A809" s="33"/>
      <c r="B809" s="34" t="s">
        <v>756</v>
      </c>
      <c r="C809" s="39"/>
      <c r="D809" s="39"/>
      <c r="E809" s="38" t="s">
        <v>390</v>
      </c>
      <c r="F809" s="144">
        <f>SUBTOTAL(9,F808:F808)</f>
        <v>1202</v>
      </c>
      <c r="G809" s="324">
        <f>SUBTOTAL(9,G808:G808)</f>
        <v>4598</v>
      </c>
      <c r="H809" s="144">
        <f>SUBTOTAL(9,H808:H808)</f>
        <v>1295</v>
      </c>
      <c r="I809" s="324">
        <f>SUBTOTAL(9,I808:I808)</f>
        <v>1295</v>
      </c>
      <c r="J809" s="139">
        <f>SUBTOTAL(9,J808:J808)</f>
        <v>1357</v>
      </c>
    </row>
    <row r="810" spans="1:10" ht="12.75">
      <c r="A810" s="12">
        <v>2561</v>
      </c>
      <c r="B810" s="12">
        <v>230</v>
      </c>
      <c r="C810" s="12">
        <v>5331</v>
      </c>
      <c r="D810" s="12">
        <v>3111</v>
      </c>
      <c r="E810" s="59" t="s">
        <v>278</v>
      </c>
      <c r="F810" s="16">
        <v>1179</v>
      </c>
      <c r="G810" s="54">
        <v>4771</v>
      </c>
      <c r="H810" s="16">
        <v>1365</v>
      </c>
      <c r="I810" s="54">
        <v>1552</v>
      </c>
      <c r="J810" s="149">
        <v>1946</v>
      </c>
    </row>
    <row r="811" spans="1:10" ht="12.75">
      <c r="A811" s="33"/>
      <c r="B811" s="34" t="s">
        <v>769</v>
      </c>
      <c r="C811" s="39"/>
      <c r="D811" s="39"/>
      <c r="E811" s="38" t="s">
        <v>918</v>
      </c>
      <c r="F811" s="144">
        <f>SUBTOTAL(9,F810:F810)</f>
        <v>1179</v>
      </c>
      <c r="G811" s="324">
        <f>SUBTOTAL(9,G810:G810)</f>
        <v>4771</v>
      </c>
      <c r="H811" s="144">
        <f>SUBTOTAL(9,H810:H810)</f>
        <v>1365</v>
      </c>
      <c r="I811" s="324">
        <f>SUBTOTAL(9,I810:I810)</f>
        <v>1552</v>
      </c>
      <c r="J811" s="139">
        <f>SUBTOTAL(9,J810:J810)</f>
        <v>1946</v>
      </c>
    </row>
    <row r="812" spans="1:10" ht="12.75">
      <c r="A812" s="12">
        <v>2562</v>
      </c>
      <c r="B812" s="12">
        <v>231</v>
      </c>
      <c r="C812" s="12">
        <v>5331</v>
      </c>
      <c r="D812" s="12">
        <v>3111</v>
      </c>
      <c r="E812" s="59" t="s">
        <v>278</v>
      </c>
      <c r="F812" s="16">
        <v>1440</v>
      </c>
      <c r="G812" s="54">
        <v>8225</v>
      </c>
      <c r="H812" s="16">
        <v>1600</v>
      </c>
      <c r="I812" s="54">
        <v>1600</v>
      </c>
      <c r="J812" s="149">
        <v>2042</v>
      </c>
    </row>
    <row r="813" spans="1:10" ht="12.75">
      <c r="A813" s="33"/>
      <c r="B813" s="34" t="s">
        <v>770</v>
      </c>
      <c r="C813" s="39"/>
      <c r="D813" s="39"/>
      <c r="E813" s="38" t="s">
        <v>256</v>
      </c>
      <c r="F813" s="144">
        <f>SUBTOTAL(9,F812:F812)</f>
        <v>1440</v>
      </c>
      <c r="G813" s="324">
        <f>SUBTOTAL(9,G812:G812)</f>
        <v>8225</v>
      </c>
      <c r="H813" s="144">
        <f>SUBTOTAL(9,H812:H812)</f>
        <v>1600</v>
      </c>
      <c r="I813" s="324">
        <f>SUBTOTAL(9,I812:I812)</f>
        <v>1600</v>
      </c>
      <c r="J813" s="139">
        <f>SUBTOTAL(9,J812:J812)</f>
        <v>2042</v>
      </c>
    </row>
    <row r="814" spans="1:10" ht="12.75">
      <c r="A814" s="12">
        <v>2563</v>
      </c>
      <c r="B814" s="12">
        <v>232</v>
      </c>
      <c r="C814" s="12">
        <v>5331</v>
      </c>
      <c r="D814" s="12">
        <v>3111</v>
      </c>
      <c r="E814" s="59" t="s">
        <v>278</v>
      </c>
      <c r="F814" s="16">
        <v>900</v>
      </c>
      <c r="G814" s="54">
        <v>4839</v>
      </c>
      <c r="H814" s="16">
        <v>1200</v>
      </c>
      <c r="I814" s="54">
        <v>1200</v>
      </c>
      <c r="J814" s="149">
        <v>1291</v>
      </c>
    </row>
    <row r="815" spans="1:10" ht="12.75">
      <c r="A815" s="33"/>
      <c r="B815" s="34" t="s">
        <v>771</v>
      </c>
      <c r="C815" s="39"/>
      <c r="D815" s="39"/>
      <c r="E815" s="38" t="s">
        <v>913</v>
      </c>
      <c r="F815" s="144">
        <f>SUBTOTAL(9,F814:F814)</f>
        <v>900</v>
      </c>
      <c r="G815" s="324">
        <f>SUBTOTAL(9,G814:G814)</f>
        <v>4839</v>
      </c>
      <c r="H815" s="144">
        <f>SUBTOTAL(9,H814:H814)</f>
        <v>1200</v>
      </c>
      <c r="I815" s="324">
        <f>SUBTOTAL(9,I814:I814)</f>
        <v>1200</v>
      </c>
      <c r="J815" s="139">
        <f>SUBTOTAL(9,J814:J814)</f>
        <v>1291</v>
      </c>
    </row>
    <row r="816" spans="1:10" ht="12.75">
      <c r="A816" s="12">
        <v>2564</v>
      </c>
      <c r="B816" s="12">
        <v>233</v>
      </c>
      <c r="C816" s="12">
        <v>5331</v>
      </c>
      <c r="D816" s="12">
        <v>3111</v>
      </c>
      <c r="E816" s="59" t="s">
        <v>278</v>
      </c>
      <c r="F816" s="16">
        <v>664</v>
      </c>
      <c r="G816" s="54">
        <v>4373.5</v>
      </c>
      <c r="H816" s="16">
        <v>1553</v>
      </c>
      <c r="I816" s="54">
        <v>1553</v>
      </c>
      <c r="J816" s="149">
        <v>2170</v>
      </c>
    </row>
    <row r="817" spans="1:10" ht="12.75">
      <c r="A817" s="33"/>
      <c r="B817" s="34" t="s">
        <v>784</v>
      </c>
      <c r="C817" s="39"/>
      <c r="D817" s="39"/>
      <c r="E817" s="38" t="s">
        <v>916</v>
      </c>
      <c r="F817" s="144">
        <f>SUBTOTAL(9,F816:F816)</f>
        <v>664</v>
      </c>
      <c r="G817" s="324">
        <f>SUBTOTAL(9,G816:G816)</f>
        <v>4373.5</v>
      </c>
      <c r="H817" s="144">
        <f>SUBTOTAL(9,H816:H816)</f>
        <v>1553</v>
      </c>
      <c r="I817" s="324">
        <f>SUBTOTAL(9,I816:I816)</f>
        <v>1553</v>
      </c>
      <c r="J817" s="139">
        <f>SUBTOTAL(9,J816:J816)</f>
        <v>2170</v>
      </c>
    </row>
    <row r="818" spans="1:10" ht="12.75">
      <c r="A818" s="12">
        <v>2565</v>
      </c>
      <c r="B818" s="12">
        <v>234</v>
      </c>
      <c r="C818" s="12">
        <v>5331</v>
      </c>
      <c r="D818" s="12">
        <v>3111</v>
      </c>
      <c r="E818" s="59" t="s">
        <v>278</v>
      </c>
      <c r="F818" s="16">
        <v>757</v>
      </c>
      <c r="G818" s="54">
        <v>4487.1</v>
      </c>
      <c r="H818" s="16">
        <v>2137</v>
      </c>
      <c r="I818" s="54">
        <v>2137</v>
      </c>
      <c r="J818" s="149">
        <v>3949</v>
      </c>
    </row>
    <row r="819" spans="1:10" ht="12.75">
      <c r="A819" s="33"/>
      <c r="B819" s="34" t="s">
        <v>785</v>
      </c>
      <c r="C819" s="39"/>
      <c r="D819" s="39"/>
      <c r="E819" s="38" t="s">
        <v>917</v>
      </c>
      <c r="F819" s="144">
        <f>SUBTOTAL(9,F818:F818)</f>
        <v>757</v>
      </c>
      <c r="G819" s="324">
        <f>SUBTOTAL(9,G818:G818)</f>
        <v>4487.1</v>
      </c>
      <c r="H819" s="144">
        <f>SUBTOTAL(9,H818:H818)</f>
        <v>2137</v>
      </c>
      <c r="I819" s="324">
        <f>SUBTOTAL(9,I818:I818)</f>
        <v>2137</v>
      </c>
      <c r="J819" s="139">
        <f>SUBTOTAL(9,J818:J818)</f>
        <v>3949</v>
      </c>
    </row>
    <row r="820" spans="1:10" ht="12.75">
      <c r="A820" s="12">
        <v>2566</v>
      </c>
      <c r="B820" s="12">
        <v>235</v>
      </c>
      <c r="C820" s="12">
        <v>5331</v>
      </c>
      <c r="D820" s="12">
        <v>3111</v>
      </c>
      <c r="E820" s="59" t="s">
        <v>278</v>
      </c>
      <c r="F820" s="16">
        <v>1805</v>
      </c>
      <c r="G820" s="54">
        <v>4738</v>
      </c>
      <c r="H820" s="16">
        <v>1600</v>
      </c>
      <c r="I820" s="54">
        <v>1600</v>
      </c>
      <c r="J820" s="149">
        <v>2892</v>
      </c>
    </row>
    <row r="821" spans="1:10" ht="12.75">
      <c r="A821" s="33"/>
      <c r="B821" s="34" t="s">
        <v>786</v>
      </c>
      <c r="C821" s="39"/>
      <c r="D821" s="39"/>
      <c r="E821" s="38" t="s">
        <v>257</v>
      </c>
      <c r="F821" s="144">
        <f>SUBTOTAL(9,F820:F820)</f>
        <v>1805</v>
      </c>
      <c r="G821" s="324">
        <f>SUBTOTAL(9,G820:G820)</f>
        <v>4738</v>
      </c>
      <c r="H821" s="144">
        <f>SUBTOTAL(9,H820:H820)</f>
        <v>1600</v>
      </c>
      <c r="I821" s="324">
        <f>SUBTOTAL(9,I820:I820)</f>
        <v>1600</v>
      </c>
      <c r="J821" s="139">
        <f>SUBTOTAL(9,J820:J820)</f>
        <v>2892</v>
      </c>
    </row>
    <row r="822" spans="1:10" ht="12.75">
      <c r="A822" s="12">
        <v>2567</v>
      </c>
      <c r="B822" s="12">
        <v>236</v>
      </c>
      <c r="C822" s="12">
        <v>5331</v>
      </c>
      <c r="D822" s="12">
        <v>3113</v>
      </c>
      <c r="E822" s="59" t="s">
        <v>278</v>
      </c>
      <c r="F822" s="140">
        <v>786</v>
      </c>
      <c r="G822" s="325">
        <v>4372.2</v>
      </c>
      <c r="H822" s="140">
        <v>840</v>
      </c>
      <c r="I822" s="325">
        <v>840</v>
      </c>
      <c r="J822" s="138">
        <v>1005</v>
      </c>
    </row>
    <row r="823" spans="1:10" ht="12.75">
      <c r="A823" s="33"/>
      <c r="B823" s="34" t="s">
        <v>787</v>
      </c>
      <c r="C823" s="39"/>
      <c r="D823" s="39"/>
      <c r="E823" s="38" t="s">
        <v>178</v>
      </c>
      <c r="F823" s="144">
        <f>SUBTOTAL(9,F822:F822)</f>
        <v>786</v>
      </c>
      <c r="G823" s="324">
        <f>SUBTOTAL(9,G822:G822)</f>
        <v>4372.2</v>
      </c>
      <c r="H823" s="144">
        <f>SUBTOTAL(9,H822:H822)</f>
        <v>840</v>
      </c>
      <c r="I823" s="324">
        <f>SUBTOTAL(9,I822:I822)</f>
        <v>840</v>
      </c>
      <c r="J823" s="139">
        <f>SUBTOTAL(9,J822:J822)</f>
        <v>1005</v>
      </c>
    </row>
    <row r="824" spans="1:10" ht="12.75">
      <c r="A824" s="12">
        <v>2568</v>
      </c>
      <c r="B824" s="12">
        <v>237</v>
      </c>
      <c r="C824" s="12">
        <v>5331</v>
      </c>
      <c r="D824" s="12">
        <v>3113</v>
      </c>
      <c r="E824" s="59" t="s">
        <v>278</v>
      </c>
      <c r="F824" s="140">
        <v>1211</v>
      </c>
      <c r="G824" s="325">
        <v>6291</v>
      </c>
      <c r="H824" s="140">
        <v>1138</v>
      </c>
      <c r="I824" s="325">
        <v>1203</v>
      </c>
      <c r="J824" s="138">
        <v>2292</v>
      </c>
    </row>
    <row r="825" spans="1:10" ht="12.75">
      <c r="A825" s="33"/>
      <c r="B825" s="34" t="s">
        <v>789</v>
      </c>
      <c r="C825" s="39"/>
      <c r="D825" s="39"/>
      <c r="E825" s="38" t="s">
        <v>179</v>
      </c>
      <c r="F825" s="144">
        <f>SUBTOTAL(9,F824:F824)</f>
        <v>1211</v>
      </c>
      <c r="G825" s="324">
        <f>SUBTOTAL(9,G824:G824)</f>
        <v>6291</v>
      </c>
      <c r="H825" s="144">
        <f>SUBTOTAL(9,H824:H824)</f>
        <v>1138</v>
      </c>
      <c r="I825" s="324">
        <f>SUBTOTAL(9,I824:I824)</f>
        <v>1203</v>
      </c>
      <c r="J825" s="139">
        <f>SUBTOTAL(9,J824:J824)</f>
        <v>2292</v>
      </c>
    </row>
    <row r="826" spans="1:10" ht="12.75">
      <c r="A826" s="12">
        <v>2569</v>
      </c>
      <c r="B826" s="12">
        <v>238</v>
      </c>
      <c r="C826" s="12">
        <v>5331</v>
      </c>
      <c r="D826" s="12" t="s">
        <v>915</v>
      </c>
      <c r="E826" s="59" t="s">
        <v>278</v>
      </c>
      <c r="F826" s="16">
        <v>1037</v>
      </c>
      <c r="G826" s="54">
        <v>3547</v>
      </c>
      <c r="H826" s="16">
        <v>771</v>
      </c>
      <c r="I826" s="54">
        <v>771</v>
      </c>
      <c r="J826" s="149">
        <v>679</v>
      </c>
    </row>
    <row r="827" spans="1:10" ht="12.75">
      <c r="A827" s="33"/>
      <c r="B827" s="34" t="s">
        <v>790</v>
      </c>
      <c r="C827" s="39"/>
      <c r="D827" s="39"/>
      <c r="E827" s="38" t="s">
        <v>919</v>
      </c>
      <c r="F827" s="144">
        <f>SUBTOTAL(9,F826:F826)</f>
        <v>1037</v>
      </c>
      <c r="G827" s="324">
        <f>SUBTOTAL(9,G826:G826)</f>
        <v>3547</v>
      </c>
      <c r="H827" s="144">
        <f>SUBTOTAL(9,H826:H826)</f>
        <v>771</v>
      </c>
      <c r="I827" s="324">
        <f>SUBTOTAL(9,I826:I826)</f>
        <v>771</v>
      </c>
      <c r="J827" s="139">
        <f>SUBTOTAL(9,J826:J826)</f>
        <v>679</v>
      </c>
    </row>
    <row r="828" spans="1:10" ht="12.75">
      <c r="A828" s="12">
        <v>2570</v>
      </c>
      <c r="B828" s="12" t="s">
        <v>757</v>
      </c>
      <c r="C828" s="12">
        <v>5331</v>
      </c>
      <c r="D828" s="12">
        <v>3539</v>
      </c>
      <c r="E828" s="59" t="s">
        <v>278</v>
      </c>
      <c r="F828" s="16">
        <v>11040</v>
      </c>
      <c r="G828" s="54">
        <v>11040</v>
      </c>
      <c r="H828" s="16">
        <v>11642</v>
      </c>
      <c r="I828" s="54">
        <v>12193</v>
      </c>
      <c r="J828" s="149">
        <v>13625</v>
      </c>
    </row>
    <row r="829" spans="1:10" ht="12.75">
      <c r="A829" s="33"/>
      <c r="B829" s="34" t="s">
        <v>758</v>
      </c>
      <c r="C829" s="39"/>
      <c r="D829" s="39"/>
      <c r="E829" s="38" t="s">
        <v>1008</v>
      </c>
      <c r="F829" s="144">
        <f>SUBTOTAL(9,F828:F828)</f>
        <v>11040</v>
      </c>
      <c r="G829" s="324">
        <f>SUBTOTAL(9,G828:G828)</f>
        <v>11040</v>
      </c>
      <c r="H829" s="144">
        <f>SUBTOTAL(9,H828:H828)</f>
        <v>11642</v>
      </c>
      <c r="I829" s="324">
        <f>SUBTOTAL(9,I828:I828)</f>
        <v>12193</v>
      </c>
      <c r="J829" s="139">
        <f>SUBTOTAL(9,J828:J828)</f>
        <v>13625</v>
      </c>
    </row>
    <row r="830" spans="1:10" ht="12.75">
      <c r="A830" s="12">
        <v>2571</v>
      </c>
      <c r="B830" s="12" t="s">
        <v>759</v>
      </c>
      <c r="C830" s="12">
        <v>5331</v>
      </c>
      <c r="D830" s="23">
        <v>4317</v>
      </c>
      <c r="E830" s="59" t="s">
        <v>278</v>
      </c>
      <c r="F830" s="16">
        <v>24896</v>
      </c>
      <c r="G830" s="54">
        <v>25896</v>
      </c>
      <c r="H830" s="16">
        <v>29496</v>
      </c>
      <c r="I830" s="54">
        <v>30372</v>
      </c>
      <c r="J830" s="149">
        <v>30924</v>
      </c>
    </row>
    <row r="831" spans="1:10" ht="12.75">
      <c r="A831" s="33"/>
      <c r="B831" s="34" t="s">
        <v>765</v>
      </c>
      <c r="C831" s="39"/>
      <c r="D831" s="39"/>
      <c r="E831" s="38" t="s">
        <v>1009</v>
      </c>
      <c r="F831" s="144">
        <f>SUBTOTAL(9,F830:F830)</f>
        <v>24896</v>
      </c>
      <c r="G831" s="324">
        <f>SUBTOTAL(9,G830:G830)</f>
        <v>25896</v>
      </c>
      <c r="H831" s="144">
        <f>SUBTOTAL(9,H830:H830)</f>
        <v>29496</v>
      </c>
      <c r="I831" s="324">
        <f>SUBTOTAL(9,I830:I830)</f>
        <v>30372</v>
      </c>
      <c r="J831" s="139">
        <f>SUBTOTAL(9,J830:J830)</f>
        <v>30924</v>
      </c>
    </row>
    <row r="832" spans="1:12" ht="12.75">
      <c r="A832" s="12">
        <v>2572</v>
      </c>
      <c r="B832" s="12" t="s">
        <v>320</v>
      </c>
      <c r="C832" s="12">
        <v>5331</v>
      </c>
      <c r="D832" s="12">
        <v>4317</v>
      </c>
      <c r="E832" s="59" t="s">
        <v>278</v>
      </c>
      <c r="F832" s="16">
        <v>7278</v>
      </c>
      <c r="G832" s="54">
        <v>7541</v>
      </c>
      <c r="H832" s="16">
        <v>8014</v>
      </c>
      <c r="I832" s="54">
        <v>8356</v>
      </c>
      <c r="J832" s="149">
        <v>10468</v>
      </c>
      <c r="L832" s="140"/>
    </row>
    <row r="833" spans="1:10" ht="12.75">
      <c r="A833" s="83"/>
      <c r="B833" s="34" t="s">
        <v>321</v>
      </c>
      <c r="C833" s="39"/>
      <c r="D833" s="39"/>
      <c r="E833" s="38" t="s">
        <v>1019</v>
      </c>
      <c r="F833" s="144">
        <f>SUBTOTAL(9,F832:F832)</f>
        <v>7278</v>
      </c>
      <c r="G833" s="324">
        <f>SUBTOTAL(9,G832:G832)</f>
        <v>7541</v>
      </c>
      <c r="H833" s="144">
        <f>SUBTOTAL(9,H832:H832)</f>
        <v>8014</v>
      </c>
      <c r="I833" s="324">
        <f>SUBTOTAL(9,I832:I832)</f>
        <v>8356</v>
      </c>
      <c r="J833" s="139">
        <f>SUBTOTAL(9,J832:J832)</f>
        <v>10468</v>
      </c>
    </row>
    <row r="834" spans="1:10" ht="12.75">
      <c r="A834" s="12">
        <v>2573</v>
      </c>
      <c r="B834" s="12">
        <v>266</v>
      </c>
      <c r="C834" s="12">
        <v>5331</v>
      </c>
      <c r="D834" s="12">
        <v>4317</v>
      </c>
      <c r="E834" s="59" t="s">
        <v>278</v>
      </c>
      <c r="F834" s="16">
        <v>44069</v>
      </c>
      <c r="G834" s="54">
        <v>46453</v>
      </c>
      <c r="H834" s="16">
        <v>21602</v>
      </c>
      <c r="I834" s="54">
        <v>23764</v>
      </c>
      <c r="J834" s="149">
        <v>25082</v>
      </c>
    </row>
    <row r="835" spans="1:10" ht="12.75">
      <c r="A835" s="83"/>
      <c r="B835" s="34" t="s">
        <v>724</v>
      </c>
      <c r="C835" s="39"/>
      <c r="D835" s="39"/>
      <c r="E835" s="84" t="s">
        <v>166</v>
      </c>
      <c r="F835" s="144">
        <f>SUBTOTAL(9,F834:F834)</f>
        <v>44069</v>
      </c>
      <c r="G835" s="324">
        <f>SUBTOTAL(9,G834:G834)</f>
        <v>46453</v>
      </c>
      <c r="H835" s="144">
        <f>SUBTOTAL(9,H834:H834)</f>
        <v>21602</v>
      </c>
      <c r="I835" s="324">
        <f>SUBTOTAL(9,I834:I834)</f>
        <v>23764</v>
      </c>
      <c r="J835" s="139">
        <f>SUBTOTAL(9,J834:J834)</f>
        <v>25082</v>
      </c>
    </row>
    <row r="836" spans="1:12" ht="12.75">
      <c r="A836" s="12">
        <v>2574</v>
      </c>
      <c r="B836" s="12" t="s">
        <v>322</v>
      </c>
      <c r="C836" s="12">
        <v>5331</v>
      </c>
      <c r="D836" s="12" t="s">
        <v>323</v>
      </c>
      <c r="E836" s="59" t="s">
        <v>278</v>
      </c>
      <c r="F836" s="16">
        <v>55000</v>
      </c>
      <c r="G836" s="54">
        <v>65366.5</v>
      </c>
      <c r="H836" s="16">
        <v>66000</v>
      </c>
      <c r="I836" s="54">
        <v>76694</v>
      </c>
      <c r="J836" s="149">
        <v>67000</v>
      </c>
      <c r="L836" s="140"/>
    </row>
    <row r="837" spans="1:10" ht="12.75">
      <c r="A837" s="83"/>
      <c r="B837" s="34" t="s">
        <v>767</v>
      </c>
      <c r="C837" s="39"/>
      <c r="D837" s="39"/>
      <c r="E837" s="38" t="s">
        <v>362</v>
      </c>
      <c r="F837" s="144">
        <f>SUBTOTAL(9,F836:F836)</f>
        <v>55000</v>
      </c>
      <c r="G837" s="324">
        <f>SUBTOTAL(9,G836:G836)</f>
        <v>65366.5</v>
      </c>
      <c r="H837" s="144">
        <f>SUBTOTAL(9,H836:H836)</f>
        <v>66000</v>
      </c>
      <c r="I837" s="324">
        <f>SUBTOTAL(9,I836:I836)</f>
        <v>76694</v>
      </c>
      <c r="J837" s="139">
        <f>SUBTOTAL(9,J836:J836)</f>
        <v>67000</v>
      </c>
    </row>
    <row r="838" spans="1:10" ht="12.75">
      <c r="A838" s="2">
        <v>2575</v>
      </c>
      <c r="B838" s="12" t="s">
        <v>324</v>
      </c>
      <c r="C838" s="12">
        <v>5331</v>
      </c>
      <c r="D838" s="12" t="s">
        <v>323</v>
      </c>
      <c r="E838" s="59" t="s">
        <v>278</v>
      </c>
      <c r="F838" s="16">
        <v>5890</v>
      </c>
      <c r="G838" s="54">
        <v>3260.9</v>
      </c>
      <c r="H838" s="16">
        <v>0</v>
      </c>
      <c r="I838" s="54">
        <v>0</v>
      </c>
      <c r="J838" s="149">
        <v>0</v>
      </c>
    </row>
    <row r="839" spans="1:10" ht="12.75">
      <c r="A839" s="39"/>
      <c r="B839" s="34" t="s">
        <v>768</v>
      </c>
      <c r="C839" s="39"/>
      <c r="D839" s="39"/>
      <c r="E839" s="38" t="s">
        <v>363</v>
      </c>
      <c r="F839" s="144">
        <f>SUBTOTAL(9,F838:F838)</f>
        <v>5890</v>
      </c>
      <c r="G839" s="324">
        <f>SUBTOTAL(9,G838:G838)</f>
        <v>3260.9</v>
      </c>
      <c r="H839" s="144">
        <f>SUBTOTAL(9,H838:H838)</f>
        <v>0</v>
      </c>
      <c r="I839" s="324">
        <f>SUBTOTAL(9,I838:I838)</f>
        <v>0</v>
      </c>
      <c r="J839" s="139">
        <f>SUBTOTAL(9,J838:J838)</f>
        <v>0</v>
      </c>
    </row>
    <row r="840" spans="1:10" ht="12.75">
      <c r="A840" s="12">
        <v>2576</v>
      </c>
      <c r="B840" s="12">
        <v>276</v>
      </c>
      <c r="C840" s="12">
        <v>5331</v>
      </c>
      <c r="D840" s="12">
        <v>3639</v>
      </c>
      <c r="E840" s="59" t="s">
        <v>278</v>
      </c>
      <c r="F840" s="16">
        <v>47000</v>
      </c>
      <c r="G840" s="54">
        <v>46107.5</v>
      </c>
      <c r="H840" s="16">
        <v>35000</v>
      </c>
      <c r="I840" s="54">
        <v>38866.5</v>
      </c>
      <c r="J840" s="149">
        <v>6500</v>
      </c>
    </row>
    <row r="841" spans="1:10" ht="12.75">
      <c r="A841" s="39"/>
      <c r="B841" s="34" t="s">
        <v>1024</v>
      </c>
      <c r="C841" s="35"/>
      <c r="D841" s="36"/>
      <c r="E841" s="38" t="s">
        <v>389</v>
      </c>
      <c r="F841" s="144">
        <f>SUBTOTAL(9,F840:F840)</f>
        <v>47000</v>
      </c>
      <c r="G841" s="324">
        <f>SUBTOTAL(9,G840:G840)</f>
        <v>46107.5</v>
      </c>
      <c r="H841" s="144">
        <f>SUBTOTAL(9,H840:H840)</f>
        <v>35000</v>
      </c>
      <c r="I841" s="324">
        <f>SUBTOTAL(9,I840:I840)</f>
        <v>38866.5</v>
      </c>
      <c r="J841" s="139">
        <f>SUBTOTAL(9,J840:J840)</f>
        <v>6500</v>
      </c>
    </row>
    <row r="842" spans="1:10" ht="12.75">
      <c r="A842" s="12">
        <v>2577</v>
      </c>
      <c r="B842" s="12" t="s">
        <v>326</v>
      </c>
      <c r="C842" s="12" t="s">
        <v>327</v>
      </c>
      <c r="D842" s="12" t="s">
        <v>328</v>
      </c>
      <c r="E842" s="77" t="s">
        <v>1465</v>
      </c>
      <c r="F842" s="16">
        <v>125000</v>
      </c>
      <c r="G842" s="54">
        <v>125000</v>
      </c>
      <c r="H842" s="16">
        <v>138995</v>
      </c>
      <c r="I842" s="54">
        <v>139587.8</v>
      </c>
      <c r="J842" s="149">
        <v>190000</v>
      </c>
    </row>
    <row r="843" spans="1:10" ht="12.75">
      <c r="A843" s="33"/>
      <c r="B843" s="34" t="s">
        <v>766</v>
      </c>
      <c r="C843" s="35"/>
      <c r="D843" s="36"/>
      <c r="E843" s="38" t="s">
        <v>330</v>
      </c>
      <c r="F843" s="144">
        <f>SUBTOTAL(9,F842:F842)</f>
        <v>125000</v>
      </c>
      <c r="G843" s="324">
        <f>SUBTOTAL(9,G842:G842)</f>
        <v>125000</v>
      </c>
      <c r="H843" s="144">
        <f>SUBTOTAL(9,H842:H842)</f>
        <v>138995</v>
      </c>
      <c r="I843" s="324">
        <f>SUBTOTAL(9,I842:I842)</f>
        <v>139587.8</v>
      </c>
      <c r="J843" s="139">
        <f>SUBTOTAL(9,J842:J842)</f>
        <v>190000</v>
      </c>
    </row>
    <row r="844" spans="1:10" ht="12.75">
      <c r="A844" s="23">
        <v>2796</v>
      </c>
      <c r="B844" s="12">
        <v>404</v>
      </c>
      <c r="C844" s="12" t="s">
        <v>327</v>
      </c>
      <c r="D844" s="12">
        <v>2251</v>
      </c>
      <c r="E844" s="77" t="s">
        <v>1465</v>
      </c>
      <c r="F844" s="16">
        <v>0</v>
      </c>
      <c r="G844" s="54">
        <v>0</v>
      </c>
      <c r="H844" s="16">
        <v>0</v>
      </c>
      <c r="I844" s="54">
        <v>0</v>
      </c>
      <c r="J844" s="149">
        <v>7760</v>
      </c>
    </row>
    <row r="845" spans="1:10" ht="13.5" thickBot="1">
      <c r="A845" s="33"/>
      <c r="B845" s="34" t="s">
        <v>1610</v>
      </c>
      <c r="C845" s="35"/>
      <c r="D845" s="36"/>
      <c r="E845" s="38" t="s">
        <v>763</v>
      </c>
      <c r="F845" s="105">
        <f>SUBTOTAL(9,F844:F844)</f>
        <v>0</v>
      </c>
      <c r="G845" s="368">
        <f>SUBTOTAL(9,G844:G844)</f>
        <v>0</v>
      </c>
      <c r="H845" s="369">
        <f>SUBTOTAL(9,H844:H844)</f>
        <v>0</v>
      </c>
      <c r="I845" s="368">
        <f>SUBTOTAL(9,I844:I844)</f>
        <v>0</v>
      </c>
      <c r="J845" s="370">
        <f>SUBTOTAL(9,J844:J844)</f>
        <v>7760</v>
      </c>
    </row>
    <row r="846" spans="1:10" ht="14.25" thickBot="1" thickTop="1">
      <c r="A846" s="1092" t="s">
        <v>775</v>
      </c>
      <c r="B846" s="1092"/>
      <c r="C846" s="1092"/>
      <c r="D846" s="1092"/>
      <c r="E846" s="1093"/>
      <c r="F846" s="130">
        <f>SUBTOTAL(9,F5:F845)</f>
        <v>1060255</v>
      </c>
      <c r="G846" s="338">
        <f>SUBTOTAL(9,G5:G845)</f>
        <v>1526987.1999999995</v>
      </c>
      <c r="H846" s="130">
        <f>SUBTOTAL(9,H5:H845)</f>
        <v>1102505</v>
      </c>
      <c r="I846" s="330">
        <f>SUBTOTAL(9,I5:I845)</f>
        <v>1175041.5</v>
      </c>
      <c r="J846" s="130">
        <f>SUBTOTAL(9,J5:J845)</f>
        <v>1197292</v>
      </c>
    </row>
    <row r="847" spans="9:10" ht="12.75">
      <c r="I847" s="4"/>
      <c r="J847" s="367"/>
    </row>
    <row r="848" spans="9:11" ht="12.75">
      <c r="I848" s="4"/>
      <c r="J848" s="454"/>
      <c r="K848" s="367"/>
    </row>
    <row r="849" ht="12.75">
      <c r="J849" s="454"/>
    </row>
  </sheetData>
  <mergeCells count="8">
    <mergeCell ref="F1:J1"/>
    <mergeCell ref="A846:E846"/>
    <mergeCell ref="A1:E1"/>
    <mergeCell ref="A2:A4"/>
    <mergeCell ref="B2:B4"/>
    <mergeCell ref="C2:C4"/>
    <mergeCell ref="D2:D4"/>
    <mergeCell ref="E2:E4"/>
  </mergeCells>
  <printOptions gridLines="1" horizontalCentered="1"/>
  <pageMargins left="0.3937007874015748" right="0.3937007874015748" top="0.984251968503937" bottom="0.7874015748031497" header="0.5118110236220472" footer="0.5118110236220472"/>
  <pageSetup firstPageNumber="4" useFirstPageNumber="1" horizontalDpi="600" verticalDpi="600" orientation="portrait" paperSize="9" r:id="rId1"/>
  <headerFooter alignWithMargins="0">
    <oddHeader>&amp;L&amp;"Arial CE,tučné"NÁVRH ROZPOČTU NA ROK 2006 -  BĚŽNÉ VÝDAJE</oddHeader>
    <oddFooter>&amp;COddíl II. - &amp;P&amp;RBěžné výdaje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51"/>
  <sheetViews>
    <sheetView workbookViewId="0" topLeftCell="A1">
      <selection activeCell="E2" sqref="E2:E4"/>
    </sheetView>
  </sheetViews>
  <sheetFormatPr defaultColWidth="9.00390625" defaultRowHeight="12.75"/>
  <cols>
    <col min="1" max="1" width="4.125" style="10" customWidth="1"/>
    <col min="2" max="2" width="3.75390625" style="0" customWidth="1"/>
    <col min="3" max="3" width="4.375" style="15" customWidth="1"/>
    <col min="4" max="4" width="4.625" style="15" customWidth="1"/>
    <col min="5" max="5" width="34.875" style="6" customWidth="1"/>
    <col min="6" max="6" width="8.00390625" style="113" customWidth="1"/>
    <col min="7" max="7" width="8.625" style="25" customWidth="1"/>
    <col min="8" max="8" width="8.125" style="5" customWidth="1"/>
    <col min="9" max="9" width="7.75390625" style="25" customWidth="1"/>
    <col min="10" max="10" width="8.75390625" style="5" customWidth="1"/>
    <col min="11" max="14" width="8.875" style="0" customWidth="1"/>
  </cols>
  <sheetData>
    <row r="1" spans="1:10" ht="12.75">
      <c r="A1" s="1094" t="s">
        <v>392</v>
      </c>
      <c r="B1" s="1094"/>
      <c r="C1" s="1094"/>
      <c r="D1" s="1094"/>
      <c r="E1" s="1094"/>
      <c r="F1" s="1089" t="s">
        <v>222</v>
      </c>
      <c r="G1" s="1090"/>
      <c r="H1" s="1090"/>
      <c r="I1" s="1090"/>
      <c r="J1" s="1090"/>
    </row>
    <row r="2" spans="1:10" ht="60.75" customHeight="1">
      <c r="A2" s="1077" t="s">
        <v>394</v>
      </c>
      <c r="B2" s="1095" t="s">
        <v>337</v>
      </c>
      <c r="C2" s="1077" t="s">
        <v>395</v>
      </c>
      <c r="D2" s="1083" t="s">
        <v>396</v>
      </c>
      <c r="E2" s="1086" t="s">
        <v>338</v>
      </c>
      <c r="F2" s="112" t="s">
        <v>1443</v>
      </c>
      <c r="G2" s="50" t="s">
        <v>1524</v>
      </c>
      <c r="H2" s="41" t="s">
        <v>1525</v>
      </c>
      <c r="I2" s="42" t="s">
        <v>1526</v>
      </c>
      <c r="J2" s="145" t="s">
        <v>581</v>
      </c>
    </row>
    <row r="3" spans="1:10" ht="2.25" customHeight="1">
      <c r="A3" s="1078"/>
      <c r="B3" s="1096"/>
      <c r="C3" s="1078"/>
      <c r="D3" s="1084"/>
      <c r="E3" s="1087"/>
      <c r="F3" s="62"/>
      <c r="G3" s="110"/>
      <c r="H3" s="44"/>
      <c r="I3" s="45"/>
      <c r="J3" s="146"/>
    </row>
    <row r="4" spans="1:10" ht="9" customHeight="1">
      <c r="A4" s="1079"/>
      <c r="B4" s="1097"/>
      <c r="C4" s="1079"/>
      <c r="D4" s="1085"/>
      <c r="E4" s="1088"/>
      <c r="F4" s="47" t="s">
        <v>397</v>
      </c>
      <c r="G4" s="111" t="s">
        <v>397</v>
      </c>
      <c r="H4" s="58" t="s">
        <v>397</v>
      </c>
      <c r="I4" s="48" t="s">
        <v>397</v>
      </c>
      <c r="J4" s="147" t="s">
        <v>397</v>
      </c>
    </row>
    <row r="5" spans="1:11" ht="12" customHeight="1">
      <c r="A5" s="12">
        <v>6060</v>
      </c>
      <c r="B5" s="12">
        <v>100</v>
      </c>
      <c r="C5" s="12">
        <v>6121</v>
      </c>
      <c r="D5" s="12">
        <v>5311</v>
      </c>
      <c r="E5" s="1" t="s">
        <v>10</v>
      </c>
      <c r="F5" s="115">
        <v>0</v>
      </c>
      <c r="G5" s="31">
        <v>0</v>
      </c>
      <c r="H5" s="115">
        <v>55</v>
      </c>
      <c r="I5" s="317">
        <v>55</v>
      </c>
      <c r="J5" s="67">
        <v>0</v>
      </c>
      <c r="K5" s="14"/>
    </row>
    <row r="6" spans="1:11" ht="12" customHeight="1">
      <c r="A6" s="12">
        <v>6098</v>
      </c>
      <c r="B6" s="12">
        <v>100</v>
      </c>
      <c r="C6" s="12">
        <v>6121</v>
      </c>
      <c r="D6" s="12">
        <v>5311</v>
      </c>
      <c r="E6" s="1" t="s">
        <v>1056</v>
      </c>
      <c r="F6" s="115">
        <v>0</v>
      </c>
      <c r="G6" s="31">
        <v>210</v>
      </c>
      <c r="H6" s="115">
        <v>0</v>
      </c>
      <c r="I6" s="53">
        <v>100</v>
      </c>
      <c r="J6" s="67">
        <v>0</v>
      </c>
      <c r="K6" s="14"/>
    </row>
    <row r="7" spans="1:11" ht="12" customHeight="1">
      <c r="A7" s="12">
        <v>6061</v>
      </c>
      <c r="B7" s="12">
        <v>100</v>
      </c>
      <c r="C7" s="12">
        <v>6122</v>
      </c>
      <c r="D7" s="12">
        <v>5311</v>
      </c>
      <c r="E7" s="1" t="s">
        <v>1055</v>
      </c>
      <c r="F7" s="115">
        <v>0</v>
      </c>
      <c r="G7" s="31">
        <v>0</v>
      </c>
      <c r="H7" s="115">
        <v>80</v>
      </c>
      <c r="I7" s="53">
        <v>80</v>
      </c>
      <c r="J7" s="67">
        <v>0</v>
      </c>
      <c r="K7" s="14"/>
    </row>
    <row r="8" spans="1:11" ht="12" customHeight="1">
      <c r="A8" s="23">
        <v>6141</v>
      </c>
      <c r="B8" s="12">
        <v>100</v>
      </c>
      <c r="C8" s="12">
        <v>6122</v>
      </c>
      <c r="D8" s="12">
        <v>5311</v>
      </c>
      <c r="E8" s="1" t="s">
        <v>889</v>
      </c>
      <c r="F8" s="115">
        <v>0</v>
      </c>
      <c r="G8" s="31">
        <v>0</v>
      </c>
      <c r="H8" s="115">
        <v>0</v>
      </c>
      <c r="I8" s="53">
        <v>0</v>
      </c>
      <c r="J8" s="67">
        <v>500</v>
      </c>
      <c r="K8" s="14"/>
    </row>
    <row r="9" spans="1:11" ht="12" customHeight="1">
      <c r="A9" s="12">
        <v>6057</v>
      </c>
      <c r="B9" s="12">
        <v>100</v>
      </c>
      <c r="C9" s="12">
        <v>6123</v>
      </c>
      <c r="D9" s="12">
        <v>5311</v>
      </c>
      <c r="E9" s="1" t="s">
        <v>512</v>
      </c>
      <c r="F9" s="115">
        <v>0</v>
      </c>
      <c r="G9" s="31">
        <v>3197.9</v>
      </c>
      <c r="H9" s="115">
        <v>0</v>
      </c>
      <c r="I9" s="53">
        <v>90</v>
      </c>
      <c r="J9" s="67">
        <v>0</v>
      </c>
      <c r="K9" s="14"/>
    </row>
    <row r="10" spans="1:11" ht="12" customHeight="1">
      <c r="A10" s="12">
        <v>6058</v>
      </c>
      <c r="B10" s="12">
        <v>100</v>
      </c>
      <c r="C10" s="12">
        <v>6125</v>
      </c>
      <c r="D10" s="12">
        <v>5311</v>
      </c>
      <c r="E10" s="78" t="s">
        <v>818</v>
      </c>
      <c r="F10" s="115">
        <v>0</v>
      </c>
      <c r="G10" s="31">
        <v>47.8</v>
      </c>
      <c r="H10" s="115">
        <v>0</v>
      </c>
      <c r="I10" s="53">
        <v>73</v>
      </c>
      <c r="J10" s="67">
        <v>100</v>
      </c>
      <c r="K10" s="14"/>
    </row>
    <row r="11" spans="1:11" ht="12" customHeight="1">
      <c r="A11" s="23">
        <v>6142</v>
      </c>
      <c r="B11" s="12">
        <v>100</v>
      </c>
      <c r="C11" s="12">
        <v>6125</v>
      </c>
      <c r="D11" s="12">
        <v>5311</v>
      </c>
      <c r="E11" s="78" t="s">
        <v>890</v>
      </c>
      <c r="F11" s="115">
        <v>0</v>
      </c>
      <c r="G11" s="53">
        <v>0</v>
      </c>
      <c r="H11" s="30">
        <v>0</v>
      </c>
      <c r="I11" s="53">
        <v>0</v>
      </c>
      <c r="J11" s="67">
        <v>310</v>
      </c>
      <c r="K11" s="14"/>
    </row>
    <row r="12" spans="1:10" ht="13.5" customHeight="1">
      <c r="A12" s="39"/>
      <c r="B12" s="34" t="s">
        <v>398</v>
      </c>
      <c r="C12" s="33"/>
      <c r="D12" s="33"/>
      <c r="E12" s="37" t="s">
        <v>339</v>
      </c>
      <c r="F12" s="102">
        <f>SUBTOTAL(9,F9)</f>
        <v>0</v>
      </c>
      <c r="G12" s="324">
        <f>SUBTOTAL(9,G5:G11)</f>
        <v>3455.7000000000003</v>
      </c>
      <c r="H12" s="144">
        <f>SUBTOTAL(9,H5:H11)</f>
        <v>135</v>
      </c>
      <c r="I12" s="324">
        <f>SUBTOTAL(9,I5:I11)</f>
        <v>398</v>
      </c>
      <c r="J12" s="116">
        <f>SUBTOTAL(9,J5:J11)</f>
        <v>910</v>
      </c>
    </row>
    <row r="13" spans="1:10" ht="12" customHeight="1">
      <c r="A13" s="10">
        <v>6131</v>
      </c>
      <c r="B13" s="23">
        <v>101</v>
      </c>
      <c r="C13" s="10">
        <v>6119</v>
      </c>
      <c r="D13" s="10">
        <v>1037</v>
      </c>
      <c r="E13" s="1" t="s">
        <v>146</v>
      </c>
      <c r="F13" s="104">
        <v>0</v>
      </c>
      <c r="G13" s="27">
        <v>0</v>
      </c>
      <c r="H13" s="104">
        <v>0</v>
      </c>
      <c r="I13" s="325">
        <v>257</v>
      </c>
      <c r="J13" s="117">
        <v>0</v>
      </c>
    </row>
    <row r="14" spans="1:10" ht="13.5" customHeight="1">
      <c r="A14" s="33"/>
      <c r="B14" s="34" t="s">
        <v>996</v>
      </c>
      <c r="C14" s="35"/>
      <c r="D14" s="35"/>
      <c r="E14" s="38" t="s">
        <v>386</v>
      </c>
      <c r="F14" s="102">
        <f>SUBTOTAL(9,F13)</f>
        <v>0</v>
      </c>
      <c r="G14" s="324">
        <f>SUBTOTAL(9,G13:G13)</f>
        <v>0</v>
      </c>
      <c r="H14" s="144">
        <f>SUBTOTAL(9,H13:H13)</f>
        <v>0</v>
      </c>
      <c r="I14" s="324">
        <f>SUBTOTAL(9,I13:I13)</f>
        <v>257</v>
      </c>
      <c r="J14" s="116">
        <f>SUBTOTAL(9,J13:J13)</f>
        <v>0</v>
      </c>
    </row>
    <row r="15" spans="1:10" ht="12" customHeight="1">
      <c r="A15" s="12">
        <v>6000</v>
      </c>
      <c r="B15" s="12">
        <v>102</v>
      </c>
      <c r="C15" s="12">
        <v>6460</v>
      </c>
      <c r="D15" s="12">
        <v>2121</v>
      </c>
      <c r="E15" s="3" t="s">
        <v>167</v>
      </c>
      <c r="F15" s="97">
        <v>37809</v>
      </c>
      <c r="G15" s="7">
        <v>21534</v>
      </c>
      <c r="H15" s="97">
        <v>11330</v>
      </c>
      <c r="I15" s="54">
        <v>11330</v>
      </c>
      <c r="J15" s="114">
        <v>9200</v>
      </c>
    </row>
    <row r="16" spans="1:10" ht="12" customHeight="1">
      <c r="A16" s="12">
        <v>6039</v>
      </c>
      <c r="B16" s="12">
        <v>102</v>
      </c>
      <c r="C16" s="12">
        <v>6901</v>
      </c>
      <c r="D16" s="12">
        <v>6409</v>
      </c>
      <c r="E16" s="3" t="s">
        <v>168</v>
      </c>
      <c r="F16" s="97">
        <v>18000</v>
      </c>
      <c r="G16" s="7">
        <v>0</v>
      </c>
      <c r="H16" s="97">
        <v>0</v>
      </c>
      <c r="I16" s="54">
        <v>0</v>
      </c>
      <c r="J16" s="114">
        <v>0</v>
      </c>
    </row>
    <row r="17" spans="1:10" ht="12" customHeight="1">
      <c r="A17" s="12">
        <v>6062</v>
      </c>
      <c r="B17" s="12">
        <v>102</v>
      </c>
      <c r="C17" s="12">
        <v>6901</v>
      </c>
      <c r="D17" s="12">
        <v>6409</v>
      </c>
      <c r="E17" s="3" t="s">
        <v>11</v>
      </c>
      <c r="F17" s="97">
        <v>0</v>
      </c>
      <c r="G17" s="7">
        <v>0</v>
      </c>
      <c r="H17" s="97">
        <v>6910</v>
      </c>
      <c r="I17" s="54">
        <v>4560</v>
      </c>
      <c r="J17" s="114">
        <v>0</v>
      </c>
    </row>
    <row r="18" spans="1:10" ht="12" customHeight="1">
      <c r="A18" s="12">
        <v>6102</v>
      </c>
      <c r="B18" s="12">
        <v>102</v>
      </c>
      <c r="C18" s="12">
        <v>6901</v>
      </c>
      <c r="D18" s="12">
        <v>6409</v>
      </c>
      <c r="E18" s="3" t="s">
        <v>1057</v>
      </c>
      <c r="F18" s="97">
        <v>0</v>
      </c>
      <c r="G18" s="7">
        <v>0</v>
      </c>
      <c r="H18" s="97">
        <v>0</v>
      </c>
      <c r="I18" s="54">
        <v>475.7</v>
      </c>
      <c r="J18" s="114">
        <v>0</v>
      </c>
    </row>
    <row r="19" spans="1:10" ht="12" customHeight="1">
      <c r="A19" s="12">
        <v>6123</v>
      </c>
      <c r="B19" s="12">
        <v>102</v>
      </c>
      <c r="C19" s="12">
        <v>6901</v>
      </c>
      <c r="D19" s="12">
        <v>6409</v>
      </c>
      <c r="E19" s="3" t="s">
        <v>1058</v>
      </c>
      <c r="F19" s="97">
        <v>0</v>
      </c>
      <c r="G19" s="7">
        <v>0</v>
      </c>
      <c r="H19" s="97">
        <v>0</v>
      </c>
      <c r="I19" s="54">
        <v>4000</v>
      </c>
      <c r="J19" s="114">
        <v>0</v>
      </c>
    </row>
    <row r="20" spans="1:10" ht="13.5" customHeight="1">
      <c r="A20" s="39"/>
      <c r="B20" s="34" t="s">
        <v>399</v>
      </c>
      <c r="C20" s="33"/>
      <c r="D20" s="33"/>
      <c r="E20" s="37" t="s">
        <v>387</v>
      </c>
      <c r="F20" s="102">
        <f>SUBTOTAL(9,F15:F16)</f>
        <v>55809</v>
      </c>
      <c r="G20" s="85">
        <f>SUBTOTAL(9,G15:G16)</f>
        <v>21534</v>
      </c>
      <c r="H20" s="102">
        <f>SUBTOTAL(9,H15:H19)</f>
        <v>18240</v>
      </c>
      <c r="I20" s="324">
        <f>SUBTOTAL(9,I15:I19)</f>
        <v>20365.7</v>
      </c>
      <c r="J20" s="116">
        <f>SUBTOTAL(9,J15:J19)</f>
        <v>9200</v>
      </c>
    </row>
    <row r="21" spans="1:10" ht="12" customHeight="1">
      <c r="A21" s="12">
        <v>6130</v>
      </c>
      <c r="B21" s="12">
        <v>104</v>
      </c>
      <c r="C21" s="12">
        <v>6321</v>
      </c>
      <c r="D21" s="12">
        <v>3392</v>
      </c>
      <c r="E21" s="3" t="s">
        <v>1059</v>
      </c>
      <c r="F21" s="104">
        <v>0</v>
      </c>
      <c r="G21" s="27">
        <v>0</v>
      </c>
      <c r="H21" s="104">
        <v>0</v>
      </c>
      <c r="I21" s="325">
        <v>5000</v>
      </c>
      <c r="J21" s="117">
        <v>0</v>
      </c>
    </row>
    <row r="22" spans="1:10" ht="13.5" customHeight="1">
      <c r="A22" s="339"/>
      <c r="B22" s="34" t="s">
        <v>1025</v>
      </c>
      <c r="C22" s="33"/>
      <c r="D22" s="33"/>
      <c r="E22" s="37" t="s">
        <v>1007</v>
      </c>
      <c r="F22" s="102">
        <f>SUBTOTAL(9,F21)</f>
        <v>0</v>
      </c>
      <c r="G22" s="85">
        <f>SUBTOTAL(9,G21:G21)</f>
        <v>0</v>
      </c>
      <c r="H22" s="102">
        <f>SUBTOTAL(9,H21:H21)</f>
        <v>0</v>
      </c>
      <c r="I22" s="324">
        <f>SUBTOTAL(9,I21:I21)</f>
        <v>5000</v>
      </c>
      <c r="J22" s="116">
        <f>SUBTOTAL(9,J21:J21)</f>
        <v>0</v>
      </c>
    </row>
    <row r="23" spans="1:10" ht="12" customHeight="1">
      <c r="A23" s="12">
        <v>6126</v>
      </c>
      <c r="B23" s="12">
        <v>105</v>
      </c>
      <c r="C23" s="12">
        <v>6121</v>
      </c>
      <c r="D23" s="12">
        <v>3111</v>
      </c>
      <c r="E23" s="2" t="s">
        <v>1060</v>
      </c>
      <c r="F23" s="104">
        <v>0</v>
      </c>
      <c r="G23" s="27">
        <v>0</v>
      </c>
      <c r="H23" s="104">
        <v>0</v>
      </c>
      <c r="I23" s="325">
        <v>4754.7</v>
      </c>
      <c r="J23" s="117">
        <v>0</v>
      </c>
    </row>
    <row r="24" spans="1:10" ht="12" customHeight="1">
      <c r="A24" s="12">
        <v>6053</v>
      </c>
      <c r="B24" s="12">
        <v>105</v>
      </c>
      <c r="C24" s="12">
        <v>6121</v>
      </c>
      <c r="D24" s="12">
        <v>3412</v>
      </c>
      <c r="E24" s="2" t="s">
        <v>819</v>
      </c>
      <c r="F24" s="104">
        <v>0</v>
      </c>
      <c r="G24" s="27">
        <v>0</v>
      </c>
      <c r="H24" s="104">
        <v>0</v>
      </c>
      <c r="I24" s="325">
        <v>100</v>
      </c>
      <c r="J24" s="117">
        <v>0</v>
      </c>
    </row>
    <row r="25" spans="1:10" ht="12" customHeight="1">
      <c r="A25" s="12">
        <v>6127</v>
      </c>
      <c r="B25" s="12">
        <v>105</v>
      </c>
      <c r="C25" s="12">
        <v>6322</v>
      </c>
      <c r="D25" s="12">
        <v>3421</v>
      </c>
      <c r="E25" s="2" t="s">
        <v>1061</v>
      </c>
      <c r="F25" s="104">
        <v>0</v>
      </c>
      <c r="G25" s="27">
        <v>0</v>
      </c>
      <c r="H25" s="104">
        <v>0</v>
      </c>
      <c r="I25" s="325">
        <v>480</v>
      </c>
      <c r="J25" s="117">
        <v>0</v>
      </c>
    </row>
    <row r="26" spans="1:10" ht="12" customHeight="1">
      <c r="A26" s="12">
        <v>6109</v>
      </c>
      <c r="B26" s="12">
        <v>105</v>
      </c>
      <c r="C26" s="12">
        <v>6901</v>
      </c>
      <c r="D26" s="12">
        <v>6409</v>
      </c>
      <c r="E26" s="2" t="s">
        <v>1057</v>
      </c>
      <c r="F26" s="104">
        <v>0</v>
      </c>
      <c r="G26" s="27">
        <v>0</v>
      </c>
      <c r="H26" s="104">
        <v>0</v>
      </c>
      <c r="I26" s="325">
        <v>610</v>
      </c>
      <c r="J26" s="117">
        <v>0</v>
      </c>
    </row>
    <row r="27" spans="1:10" ht="13.5" customHeight="1">
      <c r="A27" s="339"/>
      <c r="B27" s="34" t="s">
        <v>820</v>
      </c>
      <c r="C27" s="33"/>
      <c r="D27" s="33"/>
      <c r="E27" s="37" t="s">
        <v>340</v>
      </c>
      <c r="F27" s="102">
        <f>SUBTOTAL(9,F23)</f>
        <v>0</v>
      </c>
      <c r="G27" s="85">
        <v>0</v>
      </c>
      <c r="H27" s="102">
        <f>SUBTOTAL(9,H23)</f>
        <v>0</v>
      </c>
      <c r="I27" s="324">
        <f>SUBTOTAL(9,I23:I26)</f>
        <v>5944.7</v>
      </c>
      <c r="J27" s="116">
        <f>SUBTOTAL(9,J23:J26)</f>
        <v>0</v>
      </c>
    </row>
    <row r="28" spans="1:10" ht="12" customHeight="1">
      <c r="A28" s="12">
        <v>6097</v>
      </c>
      <c r="B28" s="12">
        <v>106</v>
      </c>
      <c r="C28" s="12">
        <v>6122</v>
      </c>
      <c r="D28" s="12">
        <v>4399</v>
      </c>
      <c r="E28" s="3" t="s">
        <v>17</v>
      </c>
      <c r="F28" s="97">
        <v>0</v>
      </c>
      <c r="G28" s="7">
        <v>0</v>
      </c>
      <c r="H28" s="97">
        <v>1000</v>
      </c>
      <c r="I28" s="54">
        <v>1000</v>
      </c>
      <c r="J28" s="114">
        <v>1000</v>
      </c>
    </row>
    <row r="29" spans="1:10" ht="12" customHeight="1">
      <c r="A29" s="12">
        <v>6138</v>
      </c>
      <c r="B29" s="12">
        <v>106</v>
      </c>
      <c r="C29" s="12">
        <v>6329</v>
      </c>
      <c r="D29" s="12">
        <v>4318</v>
      </c>
      <c r="E29" s="3" t="s">
        <v>1486</v>
      </c>
      <c r="F29" s="97">
        <v>0</v>
      </c>
      <c r="G29" s="7">
        <v>0</v>
      </c>
      <c r="H29" s="97">
        <v>0</v>
      </c>
      <c r="I29" s="54">
        <v>250</v>
      </c>
      <c r="J29" s="114">
        <v>0</v>
      </c>
    </row>
    <row r="30" spans="1:10" ht="13.5" customHeight="1">
      <c r="A30" s="39"/>
      <c r="B30" s="34" t="s">
        <v>1040</v>
      </c>
      <c r="C30" s="33"/>
      <c r="D30" s="33"/>
      <c r="E30" s="37" t="s">
        <v>341</v>
      </c>
      <c r="F30" s="102">
        <f>SUBTOTAL(9,F28)</f>
        <v>0</v>
      </c>
      <c r="G30" s="85">
        <f>SUBTOTAL(9,G28)</f>
        <v>0</v>
      </c>
      <c r="H30" s="102">
        <f>SUBTOTAL(9,H28)</f>
        <v>1000</v>
      </c>
      <c r="I30" s="324">
        <f>SUBTOTAL(9,I28:I29)</f>
        <v>1250</v>
      </c>
      <c r="J30" s="116">
        <f>SUBTOTAL(9,J28:J29)</f>
        <v>1000</v>
      </c>
    </row>
    <row r="31" spans="1:10" ht="12" customHeight="1">
      <c r="A31" s="12">
        <v>6005</v>
      </c>
      <c r="B31" s="12">
        <v>108</v>
      </c>
      <c r="C31" s="12">
        <v>6121</v>
      </c>
      <c r="D31" s="12">
        <v>1014</v>
      </c>
      <c r="E31" s="3" t="s">
        <v>171</v>
      </c>
      <c r="F31" s="97">
        <v>2900</v>
      </c>
      <c r="G31" s="340">
        <v>0</v>
      </c>
      <c r="H31" s="115">
        <v>0</v>
      </c>
      <c r="I31" s="54">
        <v>0</v>
      </c>
      <c r="J31" s="114">
        <v>0</v>
      </c>
    </row>
    <row r="32" spans="1:10" ht="12" customHeight="1">
      <c r="A32" s="12">
        <v>6006</v>
      </c>
      <c r="B32" s="12">
        <v>108</v>
      </c>
      <c r="C32" s="12">
        <v>6121</v>
      </c>
      <c r="D32" s="12">
        <v>6171</v>
      </c>
      <c r="E32" s="3" t="s">
        <v>172</v>
      </c>
      <c r="F32" s="97">
        <v>460</v>
      </c>
      <c r="G32" s="340">
        <v>245.5</v>
      </c>
      <c r="H32" s="115">
        <v>0</v>
      </c>
      <c r="I32" s="54">
        <v>0</v>
      </c>
      <c r="J32" s="114">
        <v>0</v>
      </c>
    </row>
    <row r="33" spans="1:10" ht="12" customHeight="1">
      <c r="A33" s="12">
        <v>6007</v>
      </c>
      <c r="B33" s="12">
        <v>108</v>
      </c>
      <c r="C33" s="12">
        <v>6121</v>
      </c>
      <c r="D33" s="12">
        <v>6171</v>
      </c>
      <c r="E33" s="3" t="s">
        <v>173</v>
      </c>
      <c r="F33" s="97">
        <v>200</v>
      </c>
      <c r="G33" s="340">
        <v>1006.1</v>
      </c>
      <c r="H33" s="115">
        <v>0</v>
      </c>
      <c r="I33" s="54">
        <v>0</v>
      </c>
      <c r="J33" s="114">
        <v>0</v>
      </c>
    </row>
    <row r="34" spans="1:10" ht="12" customHeight="1">
      <c r="A34" s="12">
        <v>6054</v>
      </c>
      <c r="B34" s="23">
        <v>108</v>
      </c>
      <c r="C34" s="12">
        <v>6121</v>
      </c>
      <c r="D34" s="12">
        <v>6171</v>
      </c>
      <c r="E34" s="78" t="s">
        <v>821</v>
      </c>
      <c r="F34" s="97">
        <v>0</v>
      </c>
      <c r="G34" s="340">
        <v>1293.9</v>
      </c>
      <c r="H34" s="115">
        <v>0</v>
      </c>
      <c r="I34" s="54">
        <v>0</v>
      </c>
      <c r="J34" s="114">
        <v>0</v>
      </c>
    </row>
    <row r="35" spans="1:10" ht="12" customHeight="1">
      <c r="A35" s="23">
        <v>6143</v>
      </c>
      <c r="B35" s="23">
        <v>108</v>
      </c>
      <c r="C35" s="12">
        <v>6121</v>
      </c>
      <c r="D35" s="12">
        <v>6171</v>
      </c>
      <c r="E35" s="78" t="s">
        <v>833</v>
      </c>
      <c r="F35" s="97">
        <v>0</v>
      </c>
      <c r="G35" s="340">
        <v>0</v>
      </c>
      <c r="H35" s="115">
        <v>0</v>
      </c>
      <c r="I35" s="54">
        <v>0</v>
      </c>
      <c r="J35" s="114">
        <v>2000</v>
      </c>
    </row>
    <row r="36" spans="1:15" ht="12" customHeight="1">
      <c r="A36" s="12">
        <v>6003</v>
      </c>
      <c r="B36" s="12">
        <v>108</v>
      </c>
      <c r="C36" s="12">
        <v>6122</v>
      </c>
      <c r="D36" s="12">
        <v>5212</v>
      </c>
      <c r="E36" s="3" t="s">
        <v>719</v>
      </c>
      <c r="F36" s="97">
        <v>1900</v>
      </c>
      <c r="G36" s="340">
        <v>1699.5</v>
      </c>
      <c r="H36" s="115">
        <v>1300</v>
      </c>
      <c r="I36" s="54">
        <v>1889</v>
      </c>
      <c r="J36" s="114">
        <v>0</v>
      </c>
      <c r="K36" s="12"/>
      <c r="L36" s="12"/>
      <c r="M36" s="1"/>
      <c r="N36" s="8"/>
      <c r="O36" s="4"/>
    </row>
    <row r="37" spans="1:15" ht="12" customHeight="1">
      <c r="A37" s="12">
        <v>6002</v>
      </c>
      <c r="B37" s="12">
        <v>108</v>
      </c>
      <c r="C37" s="12">
        <v>6122</v>
      </c>
      <c r="D37" s="12">
        <v>6171</v>
      </c>
      <c r="E37" s="3" t="s">
        <v>169</v>
      </c>
      <c r="F37" s="97">
        <v>210</v>
      </c>
      <c r="G37" s="340">
        <v>762.3</v>
      </c>
      <c r="H37" s="115">
        <v>0</v>
      </c>
      <c r="I37" s="54">
        <v>0</v>
      </c>
      <c r="J37" s="114">
        <v>0</v>
      </c>
      <c r="K37" s="12"/>
      <c r="L37" s="12"/>
      <c r="M37" s="1"/>
      <c r="N37" s="8"/>
      <c r="O37" s="4"/>
    </row>
    <row r="38" spans="1:15" ht="12" customHeight="1">
      <c r="A38" s="12">
        <v>6004</v>
      </c>
      <c r="B38" s="12">
        <v>108</v>
      </c>
      <c r="C38" s="12">
        <v>6122</v>
      </c>
      <c r="D38" s="12">
        <v>6171</v>
      </c>
      <c r="E38" s="3" t="s">
        <v>170</v>
      </c>
      <c r="F38" s="97">
        <v>50</v>
      </c>
      <c r="G38" s="340">
        <v>0</v>
      </c>
      <c r="H38" s="115">
        <v>0</v>
      </c>
      <c r="I38" s="54">
        <v>0</v>
      </c>
      <c r="J38" s="114">
        <v>0</v>
      </c>
      <c r="K38" s="12"/>
      <c r="L38" s="12"/>
      <c r="M38" s="1"/>
      <c r="N38" s="8"/>
      <c r="O38" s="4"/>
    </row>
    <row r="39" spans="1:10" ht="12" customHeight="1">
      <c r="A39" s="23">
        <v>6064</v>
      </c>
      <c r="B39" s="12">
        <v>108</v>
      </c>
      <c r="C39" s="12">
        <v>6122</v>
      </c>
      <c r="D39" s="12">
        <v>6171</v>
      </c>
      <c r="E39" s="3" t="s">
        <v>971</v>
      </c>
      <c r="F39" s="97">
        <v>0</v>
      </c>
      <c r="G39" s="4">
        <v>0</v>
      </c>
      <c r="H39" s="115">
        <v>240</v>
      </c>
      <c r="I39" s="54">
        <v>175</v>
      </c>
      <c r="J39" s="114">
        <v>0</v>
      </c>
    </row>
    <row r="40" spans="1:10" ht="12" customHeight="1">
      <c r="A40" s="23">
        <v>6066</v>
      </c>
      <c r="B40" s="23">
        <v>108</v>
      </c>
      <c r="C40" s="12">
        <v>6122</v>
      </c>
      <c r="D40" s="12">
        <v>6171</v>
      </c>
      <c r="E40" s="3" t="s">
        <v>972</v>
      </c>
      <c r="F40" s="97">
        <v>0</v>
      </c>
      <c r="G40" s="4">
        <v>0</v>
      </c>
      <c r="H40" s="115">
        <v>350</v>
      </c>
      <c r="I40" s="54">
        <v>237</v>
      </c>
      <c r="J40" s="114">
        <v>0</v>
      </c>
    </row>
    <row r="41" spans="1:10" ht="12" customHeight="1">
      <c r="A41" s="23">
        <v>6128</v>
      </c>
      <c r="B41" s="23">
        <v>108</v>
      </c>
      <c r="C41" s="12">
        <v>6122</v>
      </c>
      <c r="D41" s="12">
        <v>6171</v>
      </c>
      <c r="E41" s="3" t="s">
        <v>1062</v>
      </c>
      <c r="F41" s="97">
        <v>0</v>
      </c>
      <c r="G41" s="4">
        <v>0</v>
      </c>
      <c r="H41" s="115">
        <v>0</v>
      </c>
      <c r="I41" s="54">
        <v>178</v>
      </c>
      <c r="J41" s="114">
        <v>350</v>
      </c>
    </row>
    <row r="42" spans="1:15" ht="12" customHeight="1">
      <c r="A42" s="12">
        <v>6001</v>
      </c>
      <c r="B42" s="12">
        <v>108</v>
      </c>
      <c r="C42" s="12">
        <v>6123</v>
      </c>
      <c r="D42" s="12">
        <v>6171</v>
      </c>
      <c r="E42" s="3" t="s">
        <v>202</v>
      </c>
      <c r="F42" s="97">
        <v>300</v>
      </c>
      <c r="G42" s="340">
        <v>888</v>
      </c>
      <c r="H42" s="115">
        <v>0</v>
      </c>
      <c r="I42" s="54">
        <v>0</v>
      </c>
      <c r="J42" s="114">
        <v>0</v>
      </c>
      <c r="K42" s="12"/>
      <c r="L42" s="12"/>
      <c r="M42" s="1"/>
      <c r="N42" s="8"/>
      <c r="O42" s="4"/>
    </row>
    <row r="43" spans="1:15" ht="12" customHeight="1">
      <c r="A43" s="12">
        <v>6099</v>
      </c>
      <c r="B43" s="12">
        <v>108</v>
      </c>
      <c r="C43" s="12">
        <v>6127</v>
      </c>
      <c r="D43" s="12">
        <v>6171</v>
      </c>
      <c r="E43" s="3" t="s">
        <v>1063</v>
      </c>
      <c r="F43" s="97">
        <v>0</v>
      </c>
      <c r="G43" s="366">
        <v>0</v>
      </c>
      <c r="H43" s="115">
        <v>0</v>
      </c>
      <c r="I43" s="54">
        <v>4</v>
      </c>
      <c r="J43" s="114">
        <v>0</v>
      </c>
      <c r="K43" s="12"/>
      <c r="L43" s="12"/>
      <c r="M43" s="1"/>
      <c r="N43" s="8"/>
      <c r="O43" s="4"/>
    </row>
    <row r="44" spans="1:10" ht="12" customHeight="1">
      <c r="A44" s="39"/>
      <c r="B44" s="34" t="s">
        <v>402</v>
      </c>
      <c r="C44" s="33"/>
      <c r="D44" s="33"/>
      <c r="E44" s="73" t="s">
        <v>342</v>
      </c>
      <c r="F44" s="102">
        <f>SUBTOTAL(9,F31:F43)</f>
        <v>6020</v>
      </c>
      <c r="G44" s="85">
        <f>SUBTOTAL(9,G31:G43)</f>
        <v>5895.3</v>
      </c>
      <c r="H44" s="102">
        <f>SUBTOTAL(9,H31:H43)</f>
        <v>1890</v>
      </c>
      <c r="I44" s="324">
        <f>SUBTOTAL(9,I31:I43)</f>
        <v>2483</v>
      </c>
      <c r="J44" s="116">
        <f>SUBTOTAL(9,J31:J43)</f>
        <v>2350</v>
      </c>
    </row>
    <row r="45" spans="1:15" ht="12" customHeight="1">
      <c r="A45" s="12">
        <v>6008</v>
      </c>
      <c r="B45" s="12" t="s">
        <v>403</v>
      </c>
      <c r="C45" s="12" t="s">
        <v>404</v>
      </c>
      <c r="D45" s="12" t="s">
        <v>405</v>
      </c>
      <c r="E45" s="2" t="s">
        <v>683</v>
      </c>
      <c r="F45" s="97">
        <v>350</v>
      </c>
      <c r="G45" s="340">
        <v>17.9</v>
      </c>
      <c r="H45" s="115">
        <v>300</v>
      </c>
      <c r="I45" s="54">
        <v>300</v>
      </c>
      <c r="J45" s="114">
        <v>450</v>
      </c>
      <c r="K45" s="10"/>
      <c r="L45" s="10"/>
      <c r="M45" s="11"/>
      <c r="N45" s="8"/>
      <c r="O45" s="4"/>
    </row>
    <row r="46" spans="1:15" ht="12" customHeight="1">
      <c r="A46" s="12">
        <v>6009</v>
      </c>
      <c r="B46" s="12" t="s">
        <v>403</v>
      </c>
      <c r="C46" s="12" t="s">
        <v>404</v>
      </c>
      <c r="D46" s="12" t="s">
        <v>405</v>
      </c>
      <c r="E46" s="2" t="s">
        <v>822</v>
      </c>
      <c r="F46" s="97">
        <v>100</v>
      </c>
      <c r="G46" s="340">
        <v>44</v>
      </c>
      <c r="H46" s="115">
        <v>0</v>
      </c>
      <c r="I46" s="54">
        <v>0</v>
      </c>
      <c r="J46" s="114">
        <v>60</v>
      </c>
      <c r="K46" s="10"/>
      <c r="L46" s="10"/>
      <c r="M46" s="11"/>
      <c r="N46" s="8"/>
      <c r="O46" s="4"/>
    </row>
    <row r="47" spans="1:15" ht="12" customHeight="1">
      <c r="A47" s="12">
        <v>6010</v>
      </c>
      <c r="B47" s="12">
        <v>111</v>
      </c>
      <c r="C47" s="12">
        <v>6119</v>
      </c>
      <c r="D47" s="12">
        <v>3635</v>
      </c>
      <c r="E47" s="2" t="s">
        <v>684</v>
      </c>
      <c r="F47" s="97">
        <v>200</v>
      </c>
      <c r="G47" s="340">
        <v>139.8</v>
      </c>
      <c r="H47" s="115">
        <v>800</v>
      </c>
      <c r="I47" s="54">
        <v>1300</v>
      </c>
      <c r="J47" s="114">
        <v>1000</v>
      </c>
      <c r="K47" s="10"/>
      <c r="L47" s="10"/>
      <c r="M47" s="11"/>
      <c r="N47" s="8"/>
      <c r="O47" s="4"/>
    </row>
    <row r="48" spans="1:15" ht="12" customHeight="1">
      <c r="A48" s="12">
        <v>6011</v>
      </c>
      <c r="B48" s="12">
        <v>111</v>
      </c>
      <c r="C48" s="12">
        <v>6119</v>
      </c>
      <c r="D48" s="12">
        <v>3635</v>
      </c>
      <c r="E48" s="2" t="s">
        <v>685</v>
      </c>
      <c r="F48" s="97">
        <v>200</v>
      </c>
      <c r="G48" s="340">
        <v>198.6</v>
      </c>
      <c r="H48" s="115">
        <v>0</v>
      </c>
      <c r="I48" s="54">
        <v>0</v>
      </c>
      <c r="J48" s="114">
        <v>0</v>
      </c>
      <c r="K48" s="10"/>
      <c r="L48" s="10"/>
      <c r="M48" s="11"/>
      <c r="N48" s="8"/>
      <c r="O48" s="4"/>
    </row>
    <row r="49" spans="1:15" ht="12" customHeight="1">
      <c r="A49" s="12">
        <v>6012</v>
      </c>
      <c r="B49" s="12">
        <v>111</v>
      </c>
      <c r="C49" s="12">
        <v>6119</v>
      </c>
      <c r="D49" s="12">
        <v>3635</v>
      </c>
      <c r="E49" s="2" t="s">
        <v>174</v>
      </c>
      <c r="F49" s="97">
        <v>500</v>
      </c>
      <c r="G49" s="340">
        <v>0</v>
      </c>
      <c r="H49" s="115">
        <v>0</v>
      </c>
      <c r="I49" s="54">
        <v>200</v>
      </c>
      <c r="J49" s="114">
        <v>800</v>
      </c>
      <c r="K49" s="10"/>
      <c r="L49" s="10"/>
      <c r="M49" s="11"/>
      <c r="N49" s="8"/>
      <c r="O49" s="4"/>
    </row>
    <row r="50" spans="1:15" ht="12" customHeight="1">
      <c r="A50" s="12">
        <v>6013</v>
      </c>
      <c r="B50" s="12">
        <v>111</v>
      </c>
      <c r="C50" s="12">
        <v>6119</v>
      </c>
      <c r="D50" s="12">
        <v>3635</v>
      </c>
      <c r="E50" s="2" t="s">
        <v>630</v>
      </c>
      <c r="F50" s="97">
        <v>250</v>
      </c>
      <c r="G50" s="340">
        <v>39.6</v>
      </c>
      <c r="H50" s="115">
        <v>300</v>
      </c>
      <c r="I50" s="54">
        <v>300</v>
      </c>
      <c r="J50" s="114">
        <v>0</v>
      </c>
      <c r="K50" s="10"/>
      <c r="L50" s="10"/>
      <c r="M50" s="11"/>
      <c r="N50" s="8"/>
      <c r="O50" s="4"/>
    </row>
    <row r="51" spans="1:15" ht="12" customHeight="1">
      <c r="A51" s="12">
        <v>6014</v>
      </c>
      <c r="B51" s="12">
        <v>111</v>
      </c>
      <c r="C51" s="12">
        <v>6119</v>
      </c>
      <c r="D51" s="12">
        <v>3635</v>
      </c>
      <c r="E51" s="2" t="s">
        <v>175</v>
      </c>
      <c r="F51" s="97">
        <v>270</v>
      </c>
      <c r="G51" s="340">
        <v>74.6</v>
      </c>
      <c r="H51" s="115">
        <v>0</v>
      </c>
      <c r="I51" s="54">
        <v>0</v>
      </c>
      <c r="J51" s="114">
        <v>0</v>
      </c>
      <c r="K51" s="10"/>
      <c r="L51" s="10"/>
      <c r="M51" s="11"/>
      <c r="N51" s="8"/>
      <c r="O51" s="4"/>
    </row>
    <row r="52" spans="1:15" ht="12" customHeight="1">
      <c r="A52" s="12">
        <v>6015</v>
      </c>
      <c r="B52" s="12">
        <v>111</v>
      </c>
      <c r="C52" s="12">
        <v>6119</v>
      </c>
      <c r="D52" s="12">
        <v>3635</v>
      </c>
      <c r="E52" s="2" t="s">
        <v>211</v>
      </c>
      <c r="F52" s="97">
        <v>80</v>
      </c>
      <c r="G52" s="340">
        <v>75</v>
      </c>
      <c r="H52" s="115">
        <v>0</v>
      </c>
      <c r="I52" s="54">
        <v>0</v>
      </c>
      <c r="J52" s="114">
        <v>0</v>
      </c>
      <c r="K52" s="10"/>
      <c r="L52" s="10"/>
      <c r="M52" s="11"/>
      <c r="N52" s="8"/>
      <c r="O52" s="4"/>
    </row>
    <row r="53" spans="1:15" ht="12" customHeight="1">
      <c r="A53" s="12">
        <v>6043</v>
      </c>
      <c r="B53" s="12">
        <v>111</v>
      </c>
      <c r="C53" s="12">
        <v>6119</v>
      </c>
      <c r="D53" s="12">
        <v>3635</v>
      </c>
      <c r="E53" s="2" t="s">
        <v>516</v>
      </c>
      <c r="F53" s="97">
        <v>0</v>
      </c>
      <c r="G53" s="340">
        <v>873.8</v>
      </c>
      <c r="H53" s="115">
        <v>0</v>
      </c>
      <c r="I53" s="54">
        <v>0</v>
      </c>
      <c r="J53" s="114">
        <v>0</v>
      </c>
      <c r="K53" s="10"/>
      <c r="L53" s="10"/>
      <c r="M53" s="11"/>
      <c r="N53" s="8"/>
      <c r="O53" s="4"/>
    </row>
    <row r="54" spans="1:16" ht="12" customHeight="1">
      <c r="A54" s="23">
        <v>6068</v>
      </c>
      <c r="B54" s="12">
        <v>111</v>
      </c>
      <c r="C54" s="12">
        <v>6119</v>
      </c>
      <c r="D54" s="12">
        <v>3635</v>
      </c>
      <c r="E54" s="11" t="s">
        <v>1557</v>
      </c>
      <c r="F54" s="97">
        <v>0</v>
      </c>
      <c r="G54" s="4">
        <v>0</v>
      </c>
      <c r="H54" s="115">
        <v>200</v>
      </c>
      <c r="I54" s="54">
        <v>200</v>
      </c>
      <c r="J54" s="114">
        <v>0</v>
      </c>
      <c r="K54" s="108"/>
      <c r="L54" s="108"/>
      <c r="M54" s="101"/>
      <c r="N54" s="100"/>
      <c r="O54" s="106"/>
      <c r="P54" s="106"/>
    </row>
    <row r="55" spans="1:16" ht="12" customHeight="1">
      <c r="A55" s="23">
        <v>6069</v>
      </c>
      <c r="B55" s="12">
        <v>111</v>
      </c>
      <c r="C55" s="12">
        <v>6119</v>
      </c>
      <c r="D55" s="12">
        <v>3635</v>
      </c>
      <c r="E55" s="11" t="s">
        <v>1558</v>
      </c>
      <c r="F55" s="97">
        <v>0</v>
      </c>
      <c r="G55" s="4">
        <v>0</v>
      </c>
      <c r="H55" s="115">
        <v>100</v>
      </c>
      <c r="I55" s="54">
        <v>100</v>
      </c>
      <c r="J55" s="114">
        <v>0</v>
      </c>
      <c r="K55" s="108"/>
      <c r="L55" s="108"/>
      <c r="M55" s="101"/>
      <c r="N55" s="100"/>
      <c r="O55" s="106"/>
      <c r="P55" s="106"/>
    </row>
    <row r="56" spans="1:16" ht="12" customHeight="1">
      <c r="A56" s="23">
        <v>6070</v>
      </c>
      <c r="B56" s="12">
        <v>111</v>
      </c>
      <c r="C56" s="12">
        <v>6119</v>
      </c>
      <c r="D56" s="12">
        <v>3635</v>
      </c>
      <c r="E56" s="11" t="s">
        <v>1559</v>
      </c>
      <c r="F56" s="97">
        <v>0</v>
      </c>
      <c r="G56" s="4">
        <v>0</v>
      </c>
      <c r="H56" s="115">
        <v>150</v>
      </c>
      <c r="I56" s="54">
        <v>150</v>
      </c>
      <c r="J56" s="114">
        <v>100</v>
      </c>
      <c r="K56" s="108"/>
      <c r="L56" s="108"/>
      <c r="M56" s="101"/>
      <c r="N56" s="100"/>
      <c r="O56" s="106"/>
      <c r="P56" s="106"/>
    </row>
    <row r="57" spans="1:16" ht="12" customHeight="1">
      <c r="A57" s="23">
        <v>6071</v>
      </c>
      <c r="B57" s="12">
        <v>111</v>
      </c>
      <c r="C57" s="12">
        <v>6119</v>
      </c>
      <c r="D57" s="12">
        <v>3635</v>
      </c>
      <c r="E57" s="11" t="s">
        <v>1560</v>
      </c>
      <c r="F57" s="97">
        <v>0</v>
      </c>
      <c r="G57" s="4">
        <v>0</v>
      </c>
      <c r="H57" s="115">
        <v>50</v>
      </c>
      <c r="I57" s="54">
        <v>50</v>
      </c>
      <c r="J57" s="114">
        <v>60</v>
      </c>
      <c r="K57" s="108"/>
      <c r="L57" s="108"/>
      <c r="M57" s="101"/>
      <c r="N57" s="100"/>
      <c r="O57" s="106"/>
      <c r="P57" s="106"/>
    </row>
    <row r="58" spans="1:15" ht="12" customHeight="1">
      <c r="A58" s="23">
        <v>6072</v>
      </c>
      <c r="B58" s="12">
        <v>111</v>
      </c>
      <c r="C58" s="12">
        <v>6119</v>
      </c>
      <c r="D58" s="12">
        <v>3635</v>
      </c>
      <c r="E58" s="11" t="s">
        <v>12</v>
      </c>
      <c r="F58" s="97">
        <v>0</v>
      </c>
      <c r="G58" s="4">
        <v>0</v>
      </c>
      <c r="H58" s="115">
        <v>200</v>
      </c>
      <c r="I58" s="54">
        <v>200</v>
      </c>
      <c r="J58" s="114">
        <v>30</v>
      </c>
      <c r="K58" s="10"/>
      <c r="L58" s="10"/>
      <c r="M58" s="11"/>
      <c r="N58" s="8"/>
      <c r="O58" s="4"/>
    </row>
    <row r="59" spans="1:15" ht="12" customHeight="1">
      <c r="A59" s="23">
        <v>6144</v>
      </c>
      <c r="B59" s="12">
        <v>111</v>
      </c>
      <c r="C59" s="12">
        <v>6119</v>
      </c>
      <c r="D59" s="12">
        <v>3635</v>
      </c>
      <c r="E59" s="11" t="s">
        <v>1456</v>
      </c>
      <c r="F59" s="97">
        <v>0</v>
      </c>
      <c r="G59" s="4">
        <v>0</v>
      </c>
      <c r="H59" s="115">
        <v>0</v>
      </c>
      <c r="I59" s="54">
        <v>0</v>
      </c>
      <c r="J59" s="114">
        <v>200</v>
      </c>
      <c r="K59" s="10"/>
      <c r="L59" s="10"/>
      <c r="M59" s="11"/>
      <c r="N59" s="8"/>
      <c r="O59" s="4"/>
    </row>
    <row r="60" spans="1:15" ht="12" customHeight="1">
      <c r="A60" s="23">
        <v>6145</v>
      </c>
      <c r="B60" s="12">
        <v>111</v>
      </c>
      <c r="C60" s="12">
        <v>6119</v>
      </c>
      <c r="D60" s="12">
        <v>3635</v>
      </c>
      <c r="E60" s="11" t="s">
        <v>1457</v>
      </c>
      <c r="F60" s="97">
        <v>0</v>
      </c>
      <c r="G60" s="4">
        <v>0</v>
      </c>
      <c r="H60" s="115">
        <v>0</v>
      </c>
      <c r="I60" s="54">
        <v>0</v>
      </c>
      <c r="J60" s="114">
        <v>30</v>
      </c>
      <c r="K60" s="10"/>
      <c r="L60" s="10"/>
      <c r="M60" s="11"/>
      <c r="N60" s="8"/>
      <c r="O60" s="4"/>
    </row>
    <row r="61" spans="1:15" ht="12" customHeight="1">
      <c r="A61" s="23">
        <v>6146</v>
      </c>
      <c r="B61" s="12">
        <v>111</v>
      </c>
      <c r="C61" s="12">
        <v>6119</v>
      </c>
      <c r="D61" s="12">
        <v>3635</v>
      </c>
      <c r="E61" s="11" t="s">
        <v>1458</v>
      </c>
      <c r="F61" s="97">
        <v>0</v>
      </c>
      <c r="G61" s="4">
        <v>0</v>
      </c>
      <c r="H61" s="115">
        <v>0</v>
      </c>
      <c r="I61" s="54">
        <v>0</v>
      </c>
      <c r="J61" s="114">
        <v>200</v>
      </c>
      <c r="K61" s="10"/>
      <c r="L61" s="10"/>
      <c r="M61" s="11"/>
      <c r="N61" s="8"/>
      <c r="O61" s="4"/>
    </row>
    <row r="62" spans="1:15" ht="12" customHeight="1">
      <c r="A62" s="23">
        <v>6147</v>
      </c>
      <c r="B62" s="12">
        <v>111</v>
      </c>
      <c r="C62" s="12">
        <v>6119</v>
      </c>
      <c r="D62" s="12">
        <v>3635</v>
      </c>
      <c r="E62" s="11" t="s">
        <v>1459</v>
      </c>
      <c r="F62" s="97">
        <v>0</v>
      </c>
      <c r="G62" s="4">
        <v>0</v>
      </c>
      <c r="H62" s="115">
        <v>0</v>
      </c>
      <c r="I62" s="54">
        <v>0</v>
      </c>
      <c r="J62" s="114">
        <v>100</v>
      </c>
      <c r="K62" s="10"/>
      <c r="L62" s="10"/>
      <c r="M62" s="11"/>
      <c r="N62" s="8"/>
      <c r="O62" s="4"/>
    </row>
    <row r="63" spans="1:10" ht="12" customHeight="1">
      <c r="A63" s="39"/>
      <c r="B63" s="34" t="s">
        <v>406</v>
      </c>
      <c r="C63" s="33"/>
      <c r="D63" s="33"/>
      <c r="E63" s="37" t="s">
        <v>382</v>
      </c>
      <c r="F63" s="102">
        <f>SUBTOTAL(9,F45:F62)</f>
        <v>1950</v>
      </c>
      <c r="G63" s="85">
        <f>SUBTOTAL(9,G45:G62)</f>
        <v>1463.3</v>
      </c>
      <c r="H63" s="102">
        <f>SUBTOTAL(9,H45:H62)</f>
        <v>2100</v>
      </c>
      <c r="I63" s="324">
        <f>SUBTOTAL(9,I45:I62)</f>
        <v>2800</v>
      </c>
      <c r="J63" s="116">
        <f>SUBTOTAL(9,J45:J62)</f>
        <v>3030</v>
      </c>
    </row>
    <row r="64" spans="1:10" ht="22.5">
      <c r="A64" s="10">
        <v>6809</v>
      </c>
      <c r="B64" s="23">
        <v>112</v>
      </c>
      <c r="C64" s="23">
        <v>6119</v>
      </c>
      <c r="D64" s="23">
        <v>3311</v>
      </c>
      <c r="E64" s="74" t="s">
        <v>1064</v>
      </c>
      <c r="F64" s="97">
        <v>0</v>
      </c>
      <c r="G64" s="340">
        <v>0</v>
      </c>
      <c r="H64" s="97">
        <v>0</v>
      </c>
      <c r="I64" s="54">
        <v>720</v>
      </c>
      <c r="J64" s="114">
        <v>0</v>
      </c>
    </row>
    <row r="65" spans="1:10" ht="12" customHeight="1">
      <c r="A65" s="12">
        <v>6016</v>
      </c>
      <c r="B65" s="12">
        <v>112</v>
      </c>
      <c r="C65" s="12">
        <v>6121</v>
      </c>
      <c r="D65" s="12">
        <v>2321</v>
      </c>
      <c r="E65" s="2" t="s">
        <v>193</v>
      </c>
      <c r="F65" s="97">
        <v>5000</v>
      </c>
      <c r="G65" s="340">
        <v>16288.8</v>
      </c>
      <c r="H65" s="97">
        <v>3000</v>
      </c>
      <c r="I65" s="54">
        <v>3000</v>
      </c>
      <c r="J65" s="114">
        <v>3000</v>
      </c>
    </row>
    <row r="66" spans="1:10" ht="12" customHeight="1">
      <c r="A66" s="12">
        <v>6040</v>
      </c>
      <c r="B66" s="12">
        <v>112</v>
      </c>
      <c r="C66" s="12">
        <v>6121</v>
      </c>
      <c r="D66" s="12">
        <v>3612</v>
      </c>
      <c r="E66" s="2" t="s">
        <v>1250</v>
      </c>
      <c r="F66" s="97">
        <v>0</v>
      </c>
      <c r="G66" s="340">
        <v>2915.7</v>
      </c>
      <c r="H66" s="97">
        <v>0</v>
      </c>
      <c r="I66" s="54">
        <v>985</v>
      </c>
      <c r="J66" s="114">
        <v>0</v>
      </c>
    </row>
    <row r="67" spans="1:10" ht="12" customHeight="1">
      <c r="A67" s="12">
        <v>6106</v>
      </c>
      <c r="B67" s="12">
        <v>112</v>
      </c>
      <c r="C67" s="12">
        <v>6121</v>
      </c>
      <c r="D67" s="12">
        <v>2140</v>
      </c>
      <c r="E67" s="2" t="s">
        <v>1065</v>
      </c>
      <c r="F67" s="97">
        <v>0</v>
      </c>
      <c r="G67" s="340">
        <v>0</v>
      </c>
      <c r="H67" s="97">
        <v>0</v>
      </c>
      <c r="I67" s="54">
        <v>1250</v>
      </c>
      <c r="J67" s="114">
        <v>0</v>
      </c>
    </row>
    <row r="68" spans="1:10" ht="12" customHeight="1">
      <c r="A68" s="12">
        <v>6600</v>
      </c>
      <c r="B68" s="12">
        <v>112</v>
      </c>
      <c r="C68" s="12">
        <v>6121</v>
      </c>
      <c r="D68" s="12">
        <v>2310</v>
      </c>
      <c r="E68" s="2" t="s">
        <v>193</v>
      </c>
      <c r="F68" s="97">
        <v>0</v>
      </c>
      <c r="G68" s="340">
        <v>15810.2</v>
      </c>
      <c r="H68" s="97">
        <v>2000</v>
      </c>
      <c r="I68" s="54">
        <v>2000</v>
      </c>
      <c r="J68" s="114">
        <v>3000</v>
      </c>
    </row>
    <row r="69" spans="1:10" ht="12" customHeight="1">
      <c r="A69" s="10">
        <v>6601</v>
      </c>
      <c r="B69" s="10">
        <v>112</v>
      </c>
      <c r="C69" s="10">
        <v>6121</v>
      </c>
      <c r="D69" s="10">
        <v>3122</v>
      </c>
      <c r="E69" s="11" t="s">
        <v>823</v>
      </c>
      <c r="F69" s="97">
        <v>0</v>
      </c>
      <c r="G69" s="340">
        <v>1988.4</v>
      </c>
      <c r="H69" s="97">
        <v>0</v>
      </c>
      <c r="I69" s="54">
        <v>0</v>
      </c>
      <c r="J69" s="114">
        <v>0</v>
      </c>
    </row>
    <row r="70" spans="1:10" ht="12" customHeight="1">
      <c r="A70" s="10">
        <v>6602</v>
      </c>
      <c r="B70" s="10">
        <v>112</v>
      </c>
      <c r="C70" s="10">
        <v>6121</v>
      </c>
      <c r="D70" s="10">
        <v>3539</v>
      </c>
      <c r="E70" s="11" t="s">
        <v>824</v>
      </c>
      <c r="F70" s="97">
        <v>0</v>
      </c>
      <c r="G70" s="340">
        <v>118</v>
      </c>
      <c r="H70" s="97">
        <v>0</v>
      </c>
      <c r="I70" s="54">
        <v>0</v>
      </c>
      <c r="J70" s="114">
        <v>0</v>
      </c>
    </row>
    <row r="71" spans="1:10" ht="12" customHeight="1">
      <c r="A71" s="12">
        <v>6603</v>
      </c>
      <c r="B71" s="12">
        <v>112</v>
      </c>
      <c r="C71" s="12">
        <v>6121</v>
      </c>
      <c r="D71" s="12">
        <v>3744</v>
      </c>
      <c r="E71" s="2" t="s">
        <v>1251</v>
      </c>
      <c r="F71" s="97">
        <v>0</v>
      </c>
      <c r="G71" s="340">
        <v>408.2</v>
      </c>
      <c r="H71" s="97">
        <v>0</v>
      </c>
      <c r="I71" s="54">
        <v>676</v>
      </c>
      <c r="J71" s="114">
        <v>0</v>
      </c>
    </row>
    <row r="72" spans="1:10" ht="12" customHeight="1">
      <c r="A72" s="12">
        <v>6611</v>
      </c>
      <c r="B72" s="12">
        <v>112</v>
      </c>
      <c r="C72" s="12">
        <v>6121</v>
      </c>
      <c r="D72" s="12">
        <v>2212</v>
      </c>
      <c r="E72" s="2" t="s">
        <v>1562</v>
      </c>
      <c r="F72" s="97">
        <v>9800</v>
      </c>
      <c r="G72" s="340">
        <v>636.3</v>
      </c>
      <c r="H72" s="97">
        <v>8000</v>
      </c>
      <c r="I72" s="54">
        <v>8660</v>
      </c>
      <c r="J72" s="114">
        <v>9000</v>
      </c>
    </row>
    <row r="73" spans="1:10" ht="12" customHeight="1">
      <c r="A73" s="12">
        <v>6612</v>
      </c>
      <c r="B73" s="12">
        <v>112</v>
      </c>
      <c r="C73" s="12">
        <v>6121</v>
      </c>
      <c r="D73" s="12">
        <v>2219</v>
      </c>
      <c r="E73" s="2" t="s">
        <v>1562</v>
      </c>
      <c r="F73" s="97">
        <v>0</v>
      </c>
      <c r="G73" s="340">
        <v>160.8</v>
      </c>
      <c r="H73" s="97">
        <v>2000</v>
      </c>
      <c r="I73" s="54">
        <v>1650</v>
      </c>
      <c r="J73" s="114">
        <v>0</v>
      </c>
    </row>
    <row r="74" spans="1:10" ht="12" customHeight="1">
      <c r="A74" s="10">
        <v>6613</v>
      </c>
      <c r="B74" s="10">
        <v>112</v>
      </c>
      <c r="C74" s="10">
        <v>6121</v>
      </c>
      <c r="D74" s="10">
        <v>5212</v>
      </c>
      <c r="E74" s="11" t="s">
        <v>825</v>
      </c>
      <c r="F74" s="97">
        <v>0</v>
      </c>
      <c r="G74" s="340">
        <v>1480.1</v>
      </c>
      <c r="H74" s="97">
        <v>0</v>
      </c>
      <c r="I74" s="54">
        <v>500</v>
      </c>
      <c r="J74" s="114">
        <v>0</v>
      </c>
    </row>
    <row r="75" spans="1:10" ht="12" customHeight="1">
      <c r="A75" s="10">
        <v>6614</v>
      </c>
      <c r="B75" s="10">
        <v>112</v>
      </c>
      <c r="C75" s="10">
        <v>6121</v>
      </c>
      <c r="D75" s="10">
        <v>3745</v>
      </c>
      <c r="E75" s="11" t="s">
        <v>1562</v>
      </c>
      <c r="F75" s="97">
        <v>0</v>
      </c>
      <c r="G75" s="340">
        <v>41.9</v>
      </c>
      <c r="H75" s="97">
        <v>0</v>
      </c>
      <c r="I75" s="54">
        <v>0</v>
      </c>
      <c r="J75" s="114">
        <v>0</v>
      </c>
    </row>
    <row r="76" spans="1:10" ht="12" customHeight="1">
      <c r="A76" s="10">
        <v>6615</v>
      </c>
      <c r="B76" s="10">
        <v>112</v>
      </c>
      <c r="C76" s="10">
        <v>6121</v>
      </c>
      <c r="D76" s="10">
        <v>6171</v>
      </c>
      <c r="E76" s="11" t="s">
        <v>826</v>
      </c>
      <c r="F76" s="97">
        <v>0</v>
      </c>
      <c r="G76" s="340">
        <v>1655.1</v>
      </c>
      <c r="H76" s="97">
        <v>0</v>
      </c>
      <c r="I76" s="54">
        <v>916</v>
      </c>
      <c r="J76" s="114">
        <v>0</v>
      </c>
    </row>
    <row r="77" spans="1:10" ht="12" customHeight="1">
      <c r="A77" s="10">
        <v>6616</v>
      </c>
      <c r="B77" s="10">
        <v>112</v>
      </c>
      <c r="C77" s="10">
        <v>6119</v>
      </c>
      <c r="D77" s="10">
        <v>3639</v>
      </c>
      <c r="E77" s="59" t="s">
        <v>1449</v>
      </c>
      <c r="F77" s="97">
        <v>0</v>
      </c>
      <c r="G77" s="340">
        <v>104.7</v>
      </c>
      <c r="H77" s="104">
        <v>0</v>
      </c>
      <c r="I77" s="54">
        <v>0</v>
      </c>
      <c r="J77" s="114">
        <v>0</v>
      </c>
    </row>
    <row r="78" spans="1:10" ht="12" customHeight="1">
      <c r="A78" s="10">
        <v>6617</v>
      </c>
      <c r="B78" s="10">
        <v>112</v>
      </c>
      <c r="C78" s="10">
        <v>6121</v>
      </c>
      <c r="D78" s="10">
        <v>5311</v>
      </c>
      <c r="E78" s="11" t="s">
        <v>827</v>
      </c>
      <c r="F78" s="97">
        <v>0</v>
      </c>
      <c r="G78" s="340">
        <v>34.9</v>
      </c>
      <c r="H78" s="97">
        <v>0</v>
      </c>
      <c r="I78" s="54">
        <v>0</v>
      </c>
      <c r="J78" s="114">
        <v>0</v>
      </c>
    </row>
    <row r="79" spans="1:10" ht="12" customHeight="1">
      <c r="A79" s="12">
        <v>6618</v>
      </c>
      <c r="B79" s="12">
        <v>112</v>
      </c>
      <c r="C79" s="12">
        <v>6122</v>
      </c>
      <c r="D79" s="12">
        <v>2321</v>
      </c>
      <c r="E79" s="2" t="s">
        <v>709</v>
      </c>
      <c r="F79" s="97">
        <v>1000</v>
      </c>
      <c r="G79" s="340">
        <v>500.6</v>
      </c>
      <c r="H79" s="97">
        <v>1000</v>
      </c>
      <c r="I79" s="54">
        <v>1630</v>
      </c>
      <c r="J79" s="114">
        <v>2000</v>
      </c>
    </row>
    <row r="80" spans="1:10" ht="12" customHeight="1">
      <c r="A80" s="12">
        <v>6619</v>
      </c>
      <c r="B80" s="12">
        <v>112</v>
      </c>
      <c r="C80" s="12">
        <v>6121</v>
      </c>
      <c r="D80" s="12">
        <v>2341</v>
      </c>
      <c r="E80" s="2" t="s">
        <v>1066</v>
      </c>
      <c r="F80" s="97">
        <v>0</v>
      </c>
      <c r="G80" s="340">
        <v>0</v>
      </c>
      <c r="H80" s="97">
        <v>0</v>
      </c>
      <c r="I80" s="54">
        <v>85</v>
      </c>
      <c r="J80" s="114">
        <v>0</v>
      </c>
    </row>
    <row r="81" spans="1:10" ht="12" customHeight="1">
      <c r="A81" s="12">
        <v>6634</v>
      </c>
      <c r="B81" s="12">
        <v>112</v>
      </c>
      <c r="C81" s="12">
        <v>6121</v>
      </c>
      <c r="D81" s="12">
        <v>2212</v>
      </c>
      <c r="E81" s="2" t="s">
        <v>1252</v>
      </c>
      <c r="F81" s="97">
        <v>0</v>
      </c>
      <c r="G81" s="340">
        <v>538.6</v>
      </c>
      <c r="H81" s="97">
        <v>0</v>
      </c>
      <c r="I81" s="54">
        <v>0</v>
      </c>
      <c r="J81" s="114">
        <v>0</v>
      </c>
    </row>
    <row r="82" spans="1:10" ht="12" customHeight="1">
      <c r="A82" s="12">
        <v>6635</v>
      </c>
      <c r="B82" s="12">
        <v>112</v>
      </c>
      <c r="C82" s="12">
        <v>6121</v>
      </c>
      <c r="D82" s="12">
        <v>2321</v>
      </c>
      <c r="E82" s="2" t="s">
        <v>855</v>
      </c>
      <c r="F82" s="97">
        <v>10000</v>
      </c>
      <c r="G82" s="340">
        <v>25813.3</v>
      </c>
      <c r="H82" s="97">
        <v>7000</v>
      </c>
      <c r="I82" s="54">
        <v>8234</v>
      </c>
      <c r="J82" s="114">
        <v>0</v>
      </c>
    </row>
    <row r="83" spans="1:10" ht="12" customHeight="1">
      <c r="A83" s="12">
        <v>6652</v>
      </c>
      <c r="B83" s="12">
        <v>112</v>
      </c>
      <c r="C83" s="12">
        <v>6121</v>
      </c>
      <c r="D83" s="12">
        <v>2212</v>
      </c>
      <c r="E83" s="2" t="s">
        <v>1067</v>
      </c>
      <c r="F83" s="97">
        <v>0</v>
      </c>
      <c r="G83" s="340">
        <v>0</v>
      </c>
      <c r="H83" s="97">
        <v>0</v>
      </c>
      <c r="I83" s="54">
        <v>1000</v>
      </c>
      <c r="J83" s="114">
        <v>0</v>
      </c>
    </row>
    <row r="84" spans="1:10" ht="12" customHeight="1">
      <c r="A84" s="12">
        <v>6653</v>
      </c>
      <c r="B84" s="64">
        <v>112</v>
      </c>
      <c r="C84" s="12">
        <v>6121</v>
      </c>
      <c r="D84" s="12">
        <v>2212</v>
      </c>
      <c r="E84" s="3" t="s">
        <v>1021</v>
      </c>
      <c r="F84" s="97">
        <v>6000</v>
      </c>
      <c r="G84" s="340">
        <v>1033.4</v>
      </c>
      <c r="H84" s="97">
        <v>4000</v>
      </c>
      <c r="I84" s="54">
        <v>17667</v>
      </c>
      <c r="J84" s="114">
        <v>4000</v>
      </c>
    </row>
    <row r="85" spans="1:10" ht="12" customHeight="1">
      <c r="A85" s="12">
        <v>6655</v>
      </c>
      <c r="B85" s="64">
        <v>112</v>
      </c>
      <c r="C85" s="12">
        <v>6121</v>
      </c>
      <c r="D85" s="12">
        <v>6409</v>
      </c>
      <c r="E85" s="3" t="s">
        <v>1069</v>
      </c>
      <c r="F85" s="97">
        <v>0</v>
      </c>
      <c r="G85" s="340">
        <v>0</v>
      </c>
      <c r="H85" s="97">
        <v>0</v>
      </c>
      <c r="I85" s="54">
        <v>103</v>
      </c>
      <c r="J85" s="114">
        <v>0</v>
      </c>
    </row>
    <row r="86" spans="1:10" ht="12" customHeight="1">
      <c r="A86" s="12">
        <v>6656</v>
      </c>
      <c r="B86" s="64">
        <v>112</v>
      </c>
      <c r="C86" s="12">
        <v>6121</v>
      </c>
      <c r="D86" s="12">
        <v>2212</v>
      </c>
      <c r="E86" s="3" t="s">
        <v>517</v>
      </c>
      <c r="F86" s="97">
        <v>0</v>
      </c>
      <c r="G86" s="340">
        <v>107.1</v>
      </c>
      <c r="H86" s="97">
        <v>0</v>
      </c>
      <c r="I86" s="54">
        <v>0</v>
      </c>
      <c r="J86" s="114">
        <v>0</v>
      </c>
    </row>
    <row r="87" spans="1:10" ht="12" customHeight="1">
      <c r="A87" s="12">
        <v>6657</v>
      </c>
      <c r="B87" s="64">
        <v>112</v>
      </c>
      <c r="C87" s="12">
        <v>6121</v>
      </c>
      <c r="D87" s="12">
        <v>2310</v>
      </c>
      <c r="E87" s="3" t="s">
        <v>710</v>
      </c>
      <c r="F87" s="97">
        <v>6000</v>
      </c>
      <c r="G87" s="340">
        <v>10920.4</v>
      </c>
      <c r="H87" s="97">
        <v>13500</v>
      </c>
      <c r="I87" s="54">
        <v>13500</v>
      </c>
      <c r="J87" s="114">
        <v>0</v>
      </c>
    </row>
    <row r="88" spans="1:10" ht="12" customHeight="1">
      <c r="A88" s="12">
        <v>6658</v>
      </c>
      <c r="B88" s="12">
        <v>112</v>
      </c>
      <c r="C88" s="12">
        <v>6121</v>
      </c>
      <c r="D88" s="12">
        <v>2310</v>
      </c>
      <c r="E88" s="2" t="s">
        <v>176</v>
      </c>
      <c r="F88" s="97">
        <v>6000</v>
      </c>
      <c r="G88" s="340">
        <v>0</v>
      </c>
      <c r="H88" s="97">
        <v>0</v>
      </c>
      <c r="I88" s="54">
        <v>0</v>
      </c>
      <c r="J88" s="114">
        <v>0</v>
      </c>
    </row>
    <row r="89" spans="1:10" ht="12" customHeight="1">
      <c r="A89" s="12">
        <v>6669</v>
      </c>
      <c r="B89" s="12">
        <v>112</v>
      </c>
      <c r="C89" s="12">
        <v>6121</v>
      </c>
      <c r="D89" s="12">
        <v>3639</v>
      </c>
      <c r="E89" s="2" t="s">
        <v>1253</v>
      </c>
      <c r="F89" s="97">
        <v>0</v>
      </c>
      <c r="G89" s="340">
        <v>508.3</v>
      </c>
      <c r="H89" s="97">
        <v>0</v>
      </c>
      <c r="I89" s="54">
        <v>5350</v>
      </c>
      <c r="J89" s="114">
        <v>0</v>
      </c>
    </row>
    <row r="90" spans="1:10" ht="12" customHeight="1">
      <c r="A90" s="12">
        <v>6670</v>
      </c>
      <c r="B90" s="64">
        <v>112</v>
      </c>
      <c r="C90" s="12">
        <v>6121</v>
      </c>
      <c r="D90" s="12">
        <v>2140</v>
      </c>
      <c r="E90" s="3" t="s">
        <v>1487</v>
      </c>
      <c r="F90" s="97">
        <v>0</v>
      </c>
      <c r="G90" s="340">
        <v>0</v>
      </c>
      <c r="H90" s="97">
        <v>0</v>
      </c>
      <c r="I90" s="54">
        <v>280</v>
      </c>
      <c r="J90" s="114">
        <v>0</v>
      </c>
    </row>
    <row r="91" spans="1:10" ht="12" customHeight="1">
      <c r="A91" s="12">
        <v>6693</v>
      </c>
      <c r="B91" s="12">
        <v>112</v>
      </c>
      <c r="C91" s="12">
        <v>6121</v>
      </c>
      <c r="D91" s="12">
        <v>2321</v>
      </c>
      <c r="E91" s="2" t="s">
        <v>1254</v>
      </c>
      <c r="F91" s="97">
        <v>0</v>
      </c>
      <c r="G91" s="340">
        <v>6700.5</v>
      </c>
      <c r="H91" s="97">
        <v>0</v>
      </c>
      <c r="I91" s="54">
        <v>0</v>
      </c>
      <c r="J91" s="114">
        <v>0</v>
      </c>
    </row>
    <row r="92" spans="1:12" ht="12" customHeight="1">
      <c r="A92" s="12">
        <v>6715</v>
      </c>
      <c r="B92" s="12">
        <v>112</v>
      </c>
      <c r="C92" s="12">
        <v>6121</v>
      </c>
      <c r="D92" s="12">
        <v>2212</v>
      </c>
      <c r="E92" s="2" t="s">
        <v>726</v>
      </c>
      <c r="F92" s="97">
        <v>9000</v>
      </c>
      <c r="G92" s="340">
        <v>2515.7</v>
      </c>
      <c r="H92" s="97">
        <v>2000</v>
      </c>
      <c r="I92" s="54">
        <v>1900</v>
      </c>
      <c r="J92" s="114">
        <v>4000</v>
      </c>
      <c r="L92" s="7"/>
    </row>
    <row r="93" spans="1:12" ht="12" customHeight="1">
      <c r="A93" s="10">
        <v>6718</v>
      </c>
      <c r="B93" s="10">
        <v>112</v>
      </c>
      <c r="C93" s="10">
        <v>6121</v>
      </c>
      <c r="D93" s="10">
        <v>2212</v>
      </c>
      <c r="E93" s="11" t="s">
        <v>828</v>
      </c>
      <c r="F93" s="97">
        <v>0</v>
      </c>
      <c r="G93" s="340">
        <v>420</v>
      </c>
      <c r="H93" s="97">
        <v>0</v>
      </c>
      <c r="I93" s="54">
        <v>0</v>
      </c>
      <c r="J93" s="114">
        <v>0</v>
      </c>
      <c r="L93" s="7"/>
    </row>
    <row r="94" spans="1:10" ht="12" customHeight="1">
      <c r="A94" s="12">
        <v>6720</v>
      </c>
      <c r="B94" s="12">
        <v>112</v>
      </c>
      <c r="C94" s="12">
        <v>6121</v>
      </c>
      <c r="D94" s="12">
        <v>2219</v>
      </c>
      <c r="E94" s="2" t="s">
        <v>726</v>
      </c>
      <c r="F94" s="97">
        <v>0</v>
      </c>
      <c r="G94" s="340">
        <v>4660.3</v>
      </c>
      <c r="H94" s="97">
        <v>4500</v>
      </c>
      <c r="I94" s="54">
        <v>10385</v>
      </c>
      <c r="J94" s="114">
        <v>6000</v>
      </c>
    </row>
    <row r="95" spans="1:10" ht="12" customHeight="1">
      <c r="A95" s="10">
        <v>6721</v>
      </c>
      <c r="B95" s="10">
        <v>112</v>
      </c>
      <c r="C95" s="10">
        <v>6121</v>
      </c>
      <c r="D95" s="10">
        <v>3311</v>
      </c>
      <c r="E95" s="11" t="s">
        <v>726</v>
      </c>
      <c r="F95" s="97">
        <v>0</v>
      </c>
      <c r="G95" s="340">
        <v>2217.8</v>
      </c>
      <c r="H95" s="97">
        <v>0</v>
      </c>
      <c r="I95" s="54">
        <v>2350</v>
      </c>
      <c r="J95" s="114">
        <v>0</v>
      </c>
    </row>
    <row r="96" spans="1:10" ht="12" customHeight="1">
      <c r="A96" s="12">
        <v>6722</v>
      </c>
      <c r="B96" s="12">
        <v>112</v>
      </c>
      <c r="C96" s="12">
        <v>6121</v>
      </c>
      <c r="D96" s="12">
        <v>3412</v>
      </c>
      <c r="E96" s="2" t="s">
        <v>726</v>
      </c>
      <c r="F96" s="97">
        <v>0</v>
      </c>
      <c r="G96" s="340">
        <v>185.9</v>
      </c>
      <c r="H96" s="97">
        <v>500</v>
      </c>
      <c r="I96" s="54">
        <v>1500</v>
      </c>
      <c r="J96" s="114">
        <v>0</v>
      </c>
    </row>
    <row r="97" spans="1:10" ht="12" customHeight="1">
      <c r="A97" s="12">
        <v>6726</v>
      </c>
      <c r="B97" s="12">
        <v>112</v>
      </c>
      <c r="C97" s="12">
        <v>6121</v>
      </c>
      <c r="D97" s="12">
        <v>2271</v>
      </c>
      <c r="E97" s="2" t="s">
        <v>1364</v>
      </c>
      <c r="F97" s="97">
        <v>0</v>
      </c>
      <c r="G97" s="340">
        <v>797.7</v>
      </c>
      <c r="H97" s="97">
        <v>0</v>
      </c>
      <c r="I97" s="54">
        <v>0</v>
      </c>
      <c r="J97" s="114">
        <v>0</v>
      </c>
    </row>
    <row r="98" spans="1:10" ht="12" customHeight="1">
      <c r="A98" s="12">
        <v>6728</v>
      </c>
      <c r="B98" s="12">
        <v>112</v>
      </c>
      <c r="C98" s="12">
        <v>6121</v>
      </c>
      <c r="D98" s="12">
        <v>2212</v>
      </c>
      <c r="E98" s="3" t="s">
        <v>262</v>
      </c>
      <c r="F98" s="97">
        <v>7000</v>
      </c>
      <c r="G98" s="340">
        <v>33173</v>
      </c>
      <c r="H98" s="97">
        <v>0</v>
      </c>
      <c r="I98" s="54">
        <v>0</v>
      </c>
      <c r="J98" s="114">
        <v>0</v>
      </c>
    </row>
    <row r="99" spans="1:10" ht="12" customHeight="1">
      <c r="A99" s="12">
        <v>6731</v>
      </c>
      <c r="B99" s="12">
        <v>112</v>
      </c>
      <c r="C99" s="12">
        <v>6121</v>
      </c>
      <c r="D99" s="12">
        <v>2321</v>
      </c>
      <c r="E99" s="2" t="s">
        <v>727</v>
      </c>
      <c r="F99" s="97">
        <v>2500</v>
      </c>
      <c r="G99" s="340">
        <v>2972.5</v>
      </c>
      <c r="H99" s="97">
        <v>2000</v>
      </c>
      <c r="I99" s="54">
        <v>2000</v>
      </c>
      <c r="J99" s="114">
        <v>2000</v>
      </c>
    </row>
    <row r="100" spans="1:10" ht="12" customHeight="1">
      <c r="A100" s="12">
        <v>6732</v>
      </c>
      <c r="B100" s="12">
        <v>112</v>
      </c>
      <c r="C100" s="12">
        <v>6121</v>
      </c>
      <c r="D100" s="12">
        <v>2310</v>
      </c>
      <c r="E100" s="2" t="s">
        <v>728</v>
      </c>
      <c r="F100" s="97">
        <v>2500</v>
      </c>
      <c r="G100" s="340">
        <v>677.6</v>
      </c>
      <c r="H100" s="97">
        <v>2000</v>
      </c>
      <c r="I100" s="54">
        <v>2000</v>
      </c>
      <c r="J100" s="114">
        <v>2000</v>
      </c>
    </row>
    <row r="101" spans="1:10" ht="12" customHeight="1">
      <c r="A101" s="12">
        <v>6737</v>
      </c>
      <c r="B101" s="12">
        <v>112</v>
      </c>
      <c r="C101" s="12">
        <v>6121</v>
      </c>
      <c r="D101" s="12">
        <v>2219</v>
      </c>
      <c r="E101" s="2" t="s">
        <v>856</v>
      </c>
      <c r="F101" s="97">
        <v>10000</v>
      </c>
      <c r="G101" s="340">
        <v>24927.5</v>
      </c>
      <c r="H101" s="97">
        <v>8000</v>
      </c>
      <c r="I101" s="54">
        <v>10200</v>
      </c>
      <c r="J101" s="114">
        <v>2000</v>
      </c>
    </row>
    <row r="102" spans="1:10" ht="12" customHeight="1">
      <c r="A102" s="12">
        <v>6743</v>
      </c>
      <c r="B102" s="12">
        <v>112</v>
      </c>
      <c r="C102" s="12">
        <v>6122</v>
      </c>
      <c r="D102" s="12">
        <v>4317</v>
      </c>
      <c r="E102" s="2" t="s">
        <v>717</v>
      </c>
      <c r="F102" s="97">
        <v>4000</v>
      </c>
      <c r="G102" s="340">
        <v>2900.8</v>
      </c>
      <c r="H102" s="97">
        <v>0</v>
      </c>
      <c r="I102" s="54">
        <v>0</v>
      </c>
      <c r="J102" s="114">
        <v>0</v>
      </c>
    </row>
    <row r="103" spans="1:10" ht="12" customHeight="1">
      <c r="A103" s="12">
        <v>6744</v>
      </c>
      <c r="B103" s="12">
        <v>112</v>
      </c>
      <c r="C103" s="12">
        <v>6121</v>
      </c>
      <c r="D103" s="12">
        <v>4317</v>
      </c>
      <c r="E103" s="2" t="s">
        <v>690</v>
      </c>
      <c r="F103" s="97">
        <v>14000</v>
      </c>
      <c r="G103" s="340">
        <v>10603.3</v>
      </c>
      <c r="H103" s="97">
        <v>0</v>
      </c>
      <c r="I103" s="54">
        <v>0</v>
      </c>
      <c r="J103" s="114">
        <v>0</v>
      </c>
    </row>
    <row r="104" spans="1:10" ht="12" customHeight="1">
      <c r="A104" s="12">
        <v>6746</v>
      </c>
      <c r="B104" s="12">
        <v>112</v>
      </c>
      <c r="C104" s="12">
        <v>6121</v>
      </c>
      <c r="D104" s="12">
        <v>2212</v>
      </c>
      <c r="E104" s="2" t="s">
        <v>1365</v>
      </c>
      <c r="F104" s="97">
        <v>0</v>
      </c>
      <c r="G104" s="340">
        <v>10.5</v>
      </c>
      <c r="H104" s="97">
        <v>0</v>
      </c>
      <c r="I104" s="54">
        <v>0</v>
      </c>
      <c r="J104" s="114">
        <v>0</v>
      </c>
    </row>
    <row r="105" spans="1:10" ht="12" customHeight="1">
      <c r="A105" s="12">
        <v>6750</v>
      </c>
      <c r="B105" s="12">
        <v>112</v>
      </c>
      <c r="C105" s="12">
        <v>6121</v>
      </c>
      <c r="D105" s="12">
        <v>2333</v>
      </c>
      <c r="E105" s="2" t="s">
        <v>1366</v>
      </c>
      <c r="F105" s="97">
        <v>0</v>
      </c>
      <c r="G105" s="340">
        <v>998.1</v>
      </c>
      <c r="H105" s="97">
        <v>0</v>
      </c>
      <c r="I105" s="54">
        <v>0</v>
      </c>
      <c r="J105" s="114">
        <v>0</v>
      </c>
    </row>
    <row r="106" spans="1:10" ht="12" customHeight="1">
      <c r="A106" s="12">
        <v>6754</v>
      </c>
      <c r="B106" s="12">
        <v>112</v>
      </c>
      <c r="C106" s="12">
        <v>6121</v>
      </c>
      <c r="D106" s="12">
        <v>2212</v>
      </c>
      <c r="E106" s="2" t="s">
        <v>1367</v>
      </c>
      <c r="F106" s="97">
        <v>0</v>
      </c>
      <c r="G106" s="340">
        <v>5482.2</v>
      </c>
      <c r="H106" s="97">
        <v>0</v>
      </c>
      <c r="I106" s="54">
        <v>0</v>
      </c>
      <c r="J106" s="114">
        <v>0</v>
      </c>
    </row>
    <row r="107" spans="1:10" ht="12" customHeight="1">
      <c r="A107" s="12">
        <v>6755</v>
      </c>
      <c r="B107" s="12">
        <v>112</v>
      </c>
      <c r="C107" s="12">
        <v>6121</v>
      </c>
      <c r="D107" s="12">
        <v>2212</v>
      </c>
      <c r="E107" s="2" t="s">
        <v>1368</v>
      </c>
      <c r="F107" s="97">
        <v>0</v>
      </c>
      <c r="G107" s="340">
        <v>563.8</v>
      </c>
      <c r="H107" s="97">
        <v>0</v>
      </c>
      <c r="I107" s="54">
        <v>0</v>
      </c>
      <c r="J107" s="114">
        <v>0</v>
      </c>
    </row>
    <row r="108" spans="1:10" ht="12" customHeight="1">
      <c r="A108" s="12">
        <v>6757</v>
      </c>
      <c r="B108" s="12">
        <v>112</v>
      </c>
      <c r="C108" s="12">
        <v>6121</v>
      </c>
      <c r="D108" s="12">
        <v>2219</v>
      </c>
      <c r="E108" s="2" t="s">
        <v>1369</v>
      </c>
      <c r="F108" s="97">
        <v>0</v>
      </c>
      <c r="G108" s="340">
        <v>2001.8</v>
      </c>
      <c r="H108" s="97">
        <v>0</v>
      </c>
      <c r="I108" s="54">
        <v>0</v>
      </c>
      <c r="J108" s="114">
        <v>0</v>
      </c>
    </row>
    <row r="109" spans="1:10" ht="12" customHeight="1">
      <c r="A109" s="12">
        <v>6759</v>
      </c>
      <c r="B109" s="12">
        <v>112</v>
      </c>
      <c r="C109" s="12">
        <v>6121</v>
      </c>
      <c r="D109" s="12">
        <v>3744</v>
      </c>
      <c r="E109" s="2" t="s">
        <v>1370</v>
      </c>
      <c r="F109" s="97">
        <v>0</v>
      </c>
      <c r="G109" s="340">
        <v>1400.3</v>
      </c>
      <c r="H109" s="97">
        <v>0</v>
      </c>
      <c r="I109" s="54">
        <v>1370</v>
      </c>
      <c r="J109" s="114">
        <v>0</v>
      </c>
    </row>
    <row r="110" spans="1:10" ht="12" customHeight="1">
      <c r="A110" s="12">
        <v>6760</v>
      </c>
      <c r="B110" s="12">
        <v>112</v>
      </c>
      <c r="C110" s="12">
        <v>6121</v>
      </c>
      <c r="D110" s="12">
        <v>3412</v>
      </c>
      <c r="E110" s="2" t="s">
        <v>982</v>
      </c>
      <c r="F110" s="97">
        <v>0</v>
      </c>
      <c r="G110" s="340">
        <v>10849.1</v>
      </c>
      <c r="H110" s="97">
        <v>15000</v>
      </c>
      <c r="I110" s="54">
        <v>72800</v>
      </c>
      <c r="J110" s="114">
        <v>0</v>
      </c>
    </row>
    <row r="111" spans="1:10" ht="12" customHeight="1">
      <c r="A111" s="12">
        <v>6761</v>
      </c>
      <c r="B111" s="12">
        <v>112</v>
      </c>
      <c r="C111" s="12">
        <v>6122</v>
      </c>
      <c r="D111" s="12">
        <v>2321</v>
      </c>
      <c r="E111" s="2" t="s">
        <v>708</v>
      </c>
      <c r="F111" s="97">
        <v>29323</v>
      </c>
      <c r="G111" s="340">
        <v>30125.4</v>
      </c>
      <c r="H111" s="97">
        <v>0</v>
      </c>
      <c r="I111" s="54">
        <v>0</v>
      </c>
      <c r="J111" s="114">
        <v>0</v>
      </c>
    </row>
    <row r="112" spans="1:10" ht="12" customHeight="1">
      <c r="A112" s="12">
        <v>6762</v>
      </c>
      <c r="B112" s="12">
        <v>112</v>
      </c>
      <c r="C112" s="12">
        <v>6121</v>
      </c>
      <c r="D112" s="12">
        <v>2321</v>
      </c>
      <c r="E112" s="2" t="s">
        <v>707</v>
      </c>
      <c r="F112" s="97">
        <v>13756</v>
      </c>
      <c r="G112" s="340">
        <v>12837.7</v>
      </c>
      <c r="H112" s="97">
        <v>0</v>
      </c>
      <c r="I112" s="54">
        <v>0</v>
      </c>
      <c r="J112" s="114">
        <v>0</v>
      </c>
    </row>
    <row r="113" spans="1:10" ht="12" customHeight="1">
      <c r="A113" s="12">
        <v>6763</v>
      </c>
      <c r="B113" s="12">
        <v>112</v>
      </c>
      <c r="C113" s="12">
        <v>6121</v>
      </c>
      <c r="D113" s="12">
        <v>2212</v>
      </c>
      <c r="E113" s="11" t="s">
        <v>518</v>
      </c>
      <c r="F113" s="97">
        <v>0</v>
      </c>
      <c r="G113" s="340">
        <v>4092.9</v>
      </c>
      <c r="H113" s="97">
        <v>0</v>
      </c>
      <c r="I113" s="54">
        <v>0</v>
      </c>
      <c r="J113" s="114">
        <v>0</v>
      </c>
    </row>
    <row r="114" spans="1:10" ht="12" customHeight="1">
      <c r="A114" s="12">
        <v>6764</v>
      </c>
      <c r="B114" s="12">
        <v>112</v>
      </c>
      <c r="C114" s="12">
        <v>6121</v>
      </c>
      <c r="D114" s="12">
        <v>2321</v>
      </c>
      <c r="E114" s="2" t="s">
        <v>1371</v>
      </c>
      <c r="F114" s="97">
        <v>0</v>
      </c>
      <c r="G114" s="340">
        <v>412.4</v>
      </c>
      <c r="H114" s="97">
        <v>0</v>
      </c>
      <c r="I114" s="54">
        <v>0</v>
      </c>
      <c r="J114" s="114">
        <v>0</v>
      </c>
    </row>
    <row r="115" spans="1:10" ht="12" customHeight="1">
      <c r="A115" s="12">
        <v>6766</v>
      </c>
      <c r="B115" s="12">
        <v>112</v>
      </c>
      <c r="C115" s="12">
        <v>6121</v>
      </c>
      <c r="D115" s="12">
        <v>3612</v>
      </c>
      <c r="E115" s="3" t="s">
        <v>180</v>
      </c>
      <c r="F115" s="97">
        <v>5000</v>
      </c>
      <c r="G115" s="340">
        <v>30978.1</v>
      </c>
      <c r="H115" s="97">
        <v>26000</v>
      </c>
      <c r="I115" s="54">
        <v>55338.9</v>
      </c>
      <c r="J115" s="114">
        <v>0</v>
      </c>
    </row>
    <row r="116" spans="1:10" ht="12" customHeight="1">
      <c r="A116" s="12">
        <v>6767</v>
      </c>
      <c r="B116" s="12">
        <v>112</v>
      </c>
      <c r="C116" s="12">
        <v>6121</v>
      </c>
      <c r="D116" s="12">
        <v>2212</v>
      </c>
      <c r="E116" s="3" t="s">
        <v>181</v>
      </c>
      <c r="F116" s="97">
        <v>12000</v>
      </c>
      <c r="G116" s="340">
        <v>11235.1</v>
      </c>
      <c r="H116" s="97">
        <v>0</v>
      </c>
      <c r="I116" s="54">
        <v>0</v>
      </c>
      <c r="J116" s="114">
        <v>0</v>
      </c>
    </row>
    <row r="117" spans="1:10" ht="12" customHeight="1">
      <c r="A117" s="12">
        <v>6768</v>
      </c>
      <c r="B117" s="12">
        <v>112</v>
      </c>
      <c r="C117" s="12">
        <v>6121</v>
      </c>
      <c r="D117" s="12">
        <v>2212</v>
      </c>
      <c r="E117" s="3" t="s">
        <v>182</v>
      </c>
      <c r="F117" s="97">
        <v>16000</v>
      </c>
      <c r="G117" s="340">
        <v>18327.8</v>
      </c>
      <c r="H117" s="97">
        <v>0</v>
      </c>
      <c r="I117" s="54">
        <v>0</v>
      </c>
      <c r="J117" s="114">
        <v>0</v>
      </c>
    </row>
    <row r="118" spans="1:10" ht="12" customHeight="1">
      <c r="A118" s="12">
        <v>6769</v>
      </c>
      <c r="B118" s="12">
        <v>112</v>
      </c>
      <c r="C118" s="12">
        <v>6121</v>
      </c>
      <c r="D118" s="12">
        <v>2212</v>
      </c>
      <c r="E118" s="3" t="s">
        <v>183</v>
      </c>
      <c r="F118" s="97">
        <v>10000</v>
      </c>
      <c r="G118" s="340">
        <v>12186.4</v>
      </c>
      <c r="H118" s="97">
        <v>0</v>
      </c>
      <c r="I118" s="54">
        <v>0</v>
      </c>
      <c r="J118" s="114">
        <v>0</v>
      </c>
    </row>
    <row r="119" spans="1:10" ht="12" customHeight="1">
      <c r="A119" s="12">
        <v>6770</v>
      </c>
      <c r="B119" s="12">
        <v>112</v>
      </c>
      <c r="C119" s="12">
        <v>6121</v>
      </c>
      <c r="D119" s="12">
        <v>2212</v>
      </c>
      <c r="E119" s="3" t="s">
        <v>184</v>
      </c>
      <c r="F119" s="97">
        <v>10000</v>
      </c>
      <c r="G119" s="340">
        <v>12595.1</v>
      </c>
      <c r="H119" s="97">
        <v>0</v>
      </c>
      <c r="I119" s="54">
        <v>55</v>
      </c>
      <c r="J119" s="114">
        <v>0</v>
      </c>
    </row>
    <row r="120" spans="1:10" ht="12" customHeight="1">
      <c r="A120" s="12">
        <v>6771</v>
      </c>
      <c r="B120" s="12">
        <v>112</v>
      </c>
      <c r="C120" s="12">
        <v>6121</v>
      </c>
      <c r="D120" s="12">
        <v>2212</v>
      </c>
      <c r="E120" s="3" t="s">
        <v>185</v>
      </c>
      <c r="F120" s="97">
        <v>10000</v>
      </c>
      <c r="G120" s="340">
        <v>11008.7</v>
      </c>
      <c r="H120" s="97">
        <v>0</v>
      </c>
      <c r="I120" s="54">
        <v>0</v>
      </c>
      <c r="J120" s="114">
        <v>0</v>
      </c>
    </row>
    <row r="121" spans="1:10" ht="12" customHeight="1">
      <c r="A121" s="12">
        <v>6772</v>
      </c>
      <c r="B121" s="12">
        <v>112</v>
      </c>
      <c r="C121" s="12">
        <v>6121</v>
      </c>
      <c r="D121" s="12">
        <v>3744</v>
      </c>
      <c r="E121" s="3" t="s">
        <v>186</v>
      </c>
      <c r="F121" s="97">
        <v>2000</v>
      </c>
      <c r="G121" s="340">
        <v>40.8</v>
      </c>
      <c r="H121" s="97">
        <v>0</v>
      </c>
      <c r="I121" s="54">
        <v>0</v>
      </c>
      <c r="J121" s="114">
        <v>0</v>
      </c>
    </row>
    <row r="122" spans="1:10" ht="12" customHeight="1">
      <c r="A122" s="12">
        <v>6773</v>
      </c>
      <c r="B122" s="12">
        <v>112</v>
      </c>
      <c r="C122" s="12">
        <v>6121</v>
      </c>
      <c r="D122" s="12">
        <v>2321</v>
      </c>
      <c r="E122" s="3" t="s">
        <v>187</v>
      </c>
      <c r="F122" s="97">
        <v>1000</v>
      </c>
      <c r="G122" s="340">
        <v>1823.8</v>
      </c>
      <c r="H122" s="97">
        <v>0</v>
      </c>
      <c r="I122" s="54">
        <v>0</v>
      </c>
      <c r="J122" s="114">
        <v>0</v>
      </c>
    </row>
    <row r="123" spans="1:10" ht="12" customHeight="1">
      <c r="A123" s="12">
        <v>6774</v>
      </c>
      <c r="B123" s="12">
        <v>112</v>
      </c>
      <c r="C123" s="12">
        <v>6121</v>
      </c>
      <c r="D123" s="12">
        <v>2321</v>
      </c>
      <c r="E123" s="3" t="s">
        <v>188</v>
      </c>
      <c r="F123" s="97">
        <v>3000</v>
      </c>
      <c r="G123" s="340">
        <v>0</v>
      </c>
      <c r="H123" s="97">
        <v>0</v>
      </c>
      <c r="I123" s="54">
        <v>0</v>
      </c>
      <c r="J123" s="114">
        <v>0</v>
      </c>
    </row>
    <row r="124" spans="1:10" ht="12" customHeight="1">
      <c r="A124" s="12">
        <v>6775</v>
      </c>
      <c r="B124" s="12">
        <v>112</v>
      </c>
      <c r="C124" s="12">
        <v>6121</v>
      </c>
      <c r="D124" s="12">
        <v>2212</v>
      </c>
      <c r="E124" s="3" t="s">
        <v>189</v>
      </c>
      <c r="F124" s="97">
        <v>2000</v>
      </c>
      <c r="G124" s="340">
        <v>0</v>
      </c>
      <c r="H124" s="97">
        <v>0</v>
      </c>
      <c r="I124" s="54">
        <v>0</v>
      </c>
      <c r="J124" s="114">
        <v>0</v>
      </c>
    </row>
    <row r="125" spans="1:10" ht="12" customHeight="1">
      <c r="A125" s="12">
        <v>6776</v>
      </c>
      <c r="B125" s="12">
        <v>112</v>
      </c>
      <c r="C125" s="12">
        <v>6121</v>
      </c>
      <c r="D125" s="12">
        <v>2212</v>
      </c>
      <c r="E125" s="3" t="s">
        <v>190</v>
      </c>
      <c r="F125" s="97">
        <v>2500</v>
      </c>
      <c r="G125" s="340">
        <v>2748.2</v>
      </c>
      <c r="H125" s="97">
        <v>0</v>
      </c>
      <c r="I125" s="54">
        <v>0</v>
      </c>
      <c r="J125" s="114">
        <v>0</v>
      </c>
    </row>
    <row r="126" spans="1:10" ht="12" customHeight="1">
      <c r="A126" s="12">
        <v>6777</v>
      </c>
      <c r="B126" s="12">
        <v>112</v>
      </c>
      <c r="C126" s="12">
        <v>6121</v>
      </c>
      <c r="D126" s="12">
        <v>3745</v>
      </c>
      <c r="E126" s="3" t="s">
        <v>191</v>
      </c>
      <c r="F126" s="97">
        <v>7500</v>
      </c>
      <c r="G126" s="340">
        <v>11533.6</v>
      </c>
      <c r="H126" s="97">
        <v>0</v>
      </c>
      <c r="I126" s="54">
        <v>50</v>
      </c>
      <c r="J126" s="114">
        <v>0</v>
      </c>
    </row>
    <row r="127" spans="1:10" ht="12" customHeight="1">
      <c r="A127" s="12">
        <v>6778</v>
      </c>
      <c r="B127" s="12">
        <v>112</v>
      </c>
      <c r="C127" s="12">
        <v>6121</v>
      </c>
      <c r="D127" s="12">
        <v>3612</v>
      </c>
      <c r="E127" s="3" t="s">
        <v>798</v>
      </c>
      <c r="F127" s="97">
        <v>4672</v>
      </c>
      <c r="G127" s="340">
        <v>7292.5</v>
      </c>
      <c r="H127" s="97">
        <v>0</v>
      </c>
      <c r="I127" s="54">
        <v>1030</v>
      </c>
      <c r="J127" s="114">
        <v>0</v>
      </c>
    </row>
    <row r="128" spans="1:10" ht="12" customHeight="1">
      <c r="A128" s="12">
        <v>6779</v>
      </c>
      <c r="B128" s="12">
        <v>112</v>
      </c>
      <c r="C128" s="12">
        <v>6121</v>
      </c>
      <c r="D128" s="12">
        <v>3612</v>
      </c>
      <c r="E128" s="3" t="s">
        <v>192</v>
      </c>
      <c r="F128" s="97">
        <v>4500</v>
      </c>
      <c r="G128" s="340">
        <v>9.9</v>
      </c>
      <c r="H128" s="97">
        <v>0</v>
      </c>
      <c r="I128" s="54">
        <v>6500</v>
      </c>
      <c r="J128" s="114">
        <v>0</v>
      </c>
    </row>
    <row r="129" spans="1:18" s="1" customFormat="1" ht="12" customHeight="1">
      <c r="A129" s="12">
        <v>6780</v>
      </c>
      <c r="B129" s="12">
        <v>112</v>
      </c>
      <c r="C129" s="12">
        <v>6121</v>
      </c>
      <c r="D129" s="12">
        <v>2212</v>
      </c>
      <c r="E129" s="3" t="s">
        <v>1372</v>
      </c>
      <c r="F129" s="104">
        <v>0</v>
      </c>
      <c r="G129" s="340">
        <v>25671.6</v>
      </c>
      <c r="H129" s="104">
        <v>0</v>
      </c>
      <c r="I129" s="54">
        <v>0</v>
      </c>
      <c r="J129" s="68">
        <v>0</v>
      </c>
      <c r="K129"/>
      <c r="L129"/>
      <c r="M129"/>
      <c r="N129"/>
      <c r="O129"/>
      <c r="P129"/>
      <c r="Q129"/>
      <c r="R129"/>
    </row>
    <row r="130" spans="1:18" s="1" customFormat="1" ht="12" customHeight="1">
      <c r="A130" s="12">
        <v>6781</v>
      </c>
      <c r="B130" s="12">
        <v>112</v>
      </c>
      <c r="C130" s="12">
        <v>6121</v>
      </c>
      <c r="D130" s="12">
        <v>3612</v>
      </c>
      <c r="E130" s="3" t="s">
        <v>1373</v>
      </c>
      <c r="F130" s="104">
        <v>0</v>
      </c>
      <c r="G130" s="340">
        <v>9664.7</v>
      </c>
      <c r="H130" s="104">
        <v>5000</v>
      </c>
      <c r="I130" s="54">
        <v>7030</v>
      </c>
      <c r="J130" s="68">
        <v>0</v>
      </c>
      <c r="K130"/>
      <c r="L130"/>
      <c r="M130"/>
      <c r="N130"/>
      <c r="O130"/>
      <c r="P130"/>
      <c r="Q130"/>
      <c r="R130"/>
    </row>
    <row r="131" spans="1:18" s="1" customFormat="1" ht="12" customHeight="1">
      <c r="A131" s="12">
        <v>6782</v>
      </c>
      <c r="B131" s="12">
        <v>112</v>
      </c>
      <c r="C131" s="12">
        <v>6121</v>
      </c>
      <c r="D131" s="12">
        <v>3612</v>
      </c>
      <c r="E131" s="3" t="s">
        <v>702</v>
      </c>
      <c r="F131" s="104">
        <v>0</v>
      </c>
      <c r="G131" s="340">
        <v>35200</v>
      </c>
      <c r="H131" s="104">
        <v>5000</v>
      </c>
      <c r="I131" s="54">
        <v>21100</v>
      </c>
      <c r="J131" s="68">
        <v>0</v>
      </c>
      <c r="K131"/>
      <c r="L131"/>
      <c r="M131"/>
      <c r="N131"/>
      <c r="O131"/>
      <c r="P131"/>
      <c r="Q131"/>
      <c r="R131"/>
    </row>
    <row r="132" spans="1:18" s="1" customFormat="1" ht="12" customHeight="1">
      <c r="A132" s="23">
        <v>6783</v>
      </c>
      <c r="B132" s="12">
        <v>112</v>
      </c>
      <c r="C132" s="10">
        <v>6121</v>
      </c>
      <c r="D132" s="10">
        <v>3311</v>
      </c>
      <c r="E132" s="11" t="s">
        <v>1563</v>
      </c>
      <c r="F132" s="97">
        <v>0</v>
      </c>
      <c r="G132" s="340">
        <v>0</v>
      </c>
      <c r="H132" s="97">
        <v>2000</v>
      </c>
      <c r="I132" s="54">
        <v>1232</v>
      </c>
      <c r="J132" s="68">
        <v>0</v>
      </c>
      <c r="K132"/>
      <c r="L132"/>
      <c r="M132"/>
      <c r="N132"/>
      <c r="O132"/>
      <c r="P132"/>
      <c r="Q132"/>
      <c r="R132"/>
    </row>
    <row r="133" spans="1:18" s="1" customFormat="1" ht="12" customHeight="1">
      <c r="A133" s="23">
        <v>6784</v>
      </c>
      <c r="B133" s="12">
        <v>112</v>
      </c>
      <c r="C133" s="10">
        <v>6121</v>
      </c>
      <c r="D133" s="12">
        <v>1014</v>
      </c>
      <c r="E133" s="11" t="s">
        <v>1564</v>
      </c>
      <c r="F133" s="97">
        <v>0</v>
      </c>
      <c r="G133" s="340">
        <v>0</v>
      </c>
      <c r="H133" s="97">
        <v>10000</v>
      </c>
      <c r="I133" s="54">
        <v>10000</v>
      </c>
      <c r="J133" s="68">
        <v>0</v>
      </c>
      <c r="K133"/>
      <c r="L133"/>
      <c r="M133"/>
      <c r="N133"/>
      <c r="O133"/>
      <c r="P133"/>
      <c r="Q133"/>
      <c r="R133"/>
    </row>
    <row r="134" spans="1:18" s="1" customFormat="1" ht="12" customHeight="1">
      <c r="A134" s="23">
        <v>6785</v>
      </c>
      <c r="B134" s="12">
        <v>112</v>
      </c>
      <c r="C134" s="10">
        <v>6121</v>
      </c>
      <c r="D134" s="10">
        <v>3311</v>
      </c>
      <c r="E134" s="11" t="s">
        <v>1565</v>
      </c>
      <c r="F134" s="97">
        <v>0</v>
      </c>
      <c r="G134" s="340">
        <v>0</v>
      </c>
      <c r="H134" s="97">
        <v>2000</v>
      </c>
      <c r="I134" s="54">
        <v>2000</v>
      </c>
      <c r="J134" s="68">
        <v>0</v>
      </c>
      <c r="K134"/>
      <c r="L134"/>
      <c r="M134"/>
      <c r="N134"/>
      <c r="O134"/>
      <c r="P134"/>
      <c r="Q134"/>
      <c r="R134"/>
    </row>
    <row r="135" spans="1:18" s="1" customFormat="1" ht="12" customHeight="1">
      <c r="A135" s="23">
        <v>6786</v>
      </c>
      <c r="B135" s="12">
        <v>112</v>
      </c>
      <c r="C135" s="10">
        <v>6121</v>
      </c>
      <c r="D135" s="10">
        <v>3412</v>
      </c>
      <c r="E135" s="11" t="s">
        <v>1566</v>
      </c>
      <c r="F135" s="97">
        <v>0</v>
      </c>
      <c r="G135" s="340">
        <v>172.6</v>
      </c>
      <c r="H135" s="97">
        <v>10000</v>
      </c>
      <c r="I135" s="54">
        <v>10000</v>
      </c>
      <c r="J135" s="68">
        <v>15000</v>
      </c>
      <c r="K135"/>
      <c r="L135"/>
      <c r="M135"/>
      <c r="N135"/>
      <c r="O135"/>
      <c r="P135"/>
      <c r="Q135"/>
      <c r="R135"/>
    </row>
    <row r="136" spans="1:18" s="1" customFormat="1" ht="12" customHeight="1">
      <c r="A136" s="23">
        <v>6787</v>
      </c>
      <c r="B136" s="12">
        <v>112</v>
      </c>
      <c r="C136" s="10">
        <v>6121</v>
      </c>
      <c r="D136" s="10">
        <v>2212</v>
      </c>
      <c r="E136" s="11" t="s">
        <v>1567</v>
      </c>
      <c r="F136" s="97">
        <v>0</v>
      </c>
      <c r="G136" s="340">
        <v>0</v>
      </c>
      <c r="H136" s="97">
        <v>3000</v>
      </c>
      <c r="I136" s="54">
        <v>7400</v>
      </c>
      <c r="J136" s="68">
        <v>0</v>
      </c>
      <c r="K136"/>
      <c r="L136"/>
      <c r="M136"/>
      <c r="N136"/>
      <c r="O136"/>
      <c r="P136"/>
      <c r="Q136"/>
      <c r="R136"/>
    </row>
    <row r="137" spans="1:18" s="1" customFormat="1" ht="12" customHeight="1">
      <c r="A137" s="23">
        <v>6789</v>
      </c>
      <c r="B137" s="12">
        <v>112</v>
      </c>
      <c r="C137" s="10">
        <v>6121</v>
      </c>
      <c r="D137" s="10">
        <v>2212</v>
      </c>
      <c r="E137" s="11" t="s">
        <v>1568</v>
      </c>
      <c r="F137" s="97">
        <v>0</v>
      </c>
      <c r="G137" s="340">
        <v>0</v>
      </c>
      <c r="H137" s="97">
        <v>3000</v>
      </c>
      <c r="I137" s="54">
        <v>3000</v>
      </c>
      <c r="J137" s="68">
        <v>500</v>
      </c>
      <c r="K137"/>
      <c r="L137"/>
      <c r="M137"/>
      <c r="N137"/>
      <c r="O137"/>
      <c r="P137"/>
      <c r="Q137"/>
      <c r="R137"/>
    </row>
    <row r="138" spans="1:18" s="1" customFormat="1" ht="12" customHeight="1">
      <c r="A138" s="23">
        <v>6790</v>
      </c>
      <c r="B138" s="12">
        <v>112</v>
      </c>
      <c r="C138" s="10">
        <v>6121</v>
      </c>
      <c r="D138" s="10">
        <v>2212</v>
      </c>
      <c r="E138" s="11" t="s">
        <v>1569</v>
      </c>
      <c r="F138" s="97">
        <v>0</v>
      </c>
      <c r="G138" s="340">
        <v>0</v>
      </c>
      <c r="H138" s="97">
        <v>5000</v>
      </c>
      <c r="I138" s="54">
        <v>5000</v>
      </c>
      <c r="J138" s="68">
        <v>0</v>
      </c>
      <c r="K138"/>
      <c r="L138"/>
      <c r="M138"/>
      <c r="N138"/>
      <c r="O138"/>
      <c r="P138"/>
      <c r="Q138"/>
      <c r="R138"/>
    </row>
    <row r="139" spans="1:18" s="1" customFormat="1" ht="12" customHeight="1">
      <c r="A139" s="23">
        <v>6791</v>
      </c>
      <c r="B139" s="12">
        <v>112</v>
      </c>
      <c r="C139" s="10">
        <v>6121</v>
      </c>
      <c r="D139" s="10">
        <v>2212</v>
      </c>
      <c r="E139" s="11" t="s">
        <v>1570</v>
      </c>
      <c r="F139" s="97">
        <v>0</v>
      </c>
      <c r="G139" s="340">
        <v>0</v>
      </c>
      <c r="H139" s="97">
        <v>5500</v>
      </c>
      <c r="I139" s="54">
        <v>6000</v>
      </c>
      <c r="J139" s="68">
        <v>0</v>
      </c>
      <c r="K139"/>
      <c r="L139"/>
      <c r="M139"/>
      <c r="N139"/>
      <c r="O139"/>
      <c r="P139"/>
      <c r="Q139"/>
      <c r="R139"/>
    </row>
    <row r="140" spans="1:18" s="1" customFormat="1" ht="12" customHeight="1">
      <c r="A140" s="23">
        <v>6793</v>
      </c>
      <c r="B140" s="12">
        <v>112</v>
      </c>
      <c r="C140" s="10">
        <v>6121</v>
      </c>
      <c r="D140" s="10">
        <v>2321</v>
      </c>
      <c r="E140" s="11" t="s">
        <v>1571</v>
      </c>
      <c r="F140" s="97">
        <v>0</v>
      </c>
      <c r="G140" s="340">
        <v>0</v>
      </c>
      <c r="H140" s="97">
        <v>2000</v>
      </c>
      <c r="I140" s="54">
        <v>2000</v>
      </c>
      <c r="J140" s="68">
        <v>2000</v>
      </c>
      <c r="K140"/>
      <c r="L140"/>
      <c r="M140"/>
      <c r="N140"/>
      <c r="O140"/>
      <c r="P140"/>
      <c r="Q140"/>
      <c r="R140"/>
    </row>
    <row r="141" spans="1:18" s="1" customFormat="1" ht="12" customHeight="1">
      <c r="A141" s="23">
        <v>6794</v>
      </c>
      <c r="B141" s="12">
        <v>112</v>
      </c>
      <c r="C141" s="10">
        <v>6121</v>
      </c>
      <c r="D141" s="10">
        <v>2321</v>
      </c>
      <c r="E141" s="11" t="s">
        <v>1572</v>
      </c>
      <c r="F141" s="97">
        <v>0</v>
      </c>
      <c r="G141" s="340">
        <v>0</v>
      </c>
      <c r="H141" s="97">
        <v>3500</v>
      </c>
      <c r="I141" s="54">
        <v>3500</v>
      </c>
      <c r="J141" s="68">
        <v>950</v>
      </c>
      <c r="K141"/>
      <c r="L141"/>
      <c r="M141"/>
      <c r="N141"/>
      <c r="O141"/>
      <c r="P141"/>
      <c r="Q141"/>
      <c r="R141"/>
    </row>
    <row r="142" spans="1:18" s="1" customFormat="1" ht="12" customHeight="1">
      <c r="A142" s="23">
        <v>6795</v>
      </c>
      <c r="B142" s="12">
        <v>112</v>
      </c>
      <c r="C142" s="10">
        <v>6121</v>
      </c>
      <c r="D142" s="10">
        <v>2321</v>
      </c>
      <c r="E142" s="11" t="s">
        <v>1573</v>
      </c>
      <c r="F142" s="97">
        <v>0</v>
      </c>
      <c r="G142" s="340">
        <v>0</v>
      </c>
      <c r="H142" s="97">
        <v>5000</v>
      </c>
      <c r="I142" s="54">
        <v>3275</v>
      </c>
      <c r="J142" s="68">
        <v>0</v>
      </c>
      <c r="K142"/>
      <c r="L142"/>
      <c r="M142"/>
      <c r="N142"/>
      <c r="O142"/>
      <c r="P142"/>
      <c r="Q142"/>
      <c r="R142"/>
    </row>
    <row r="143" spans="1:18" s="1" customFormat="1" ht="12" customHeight="1">
      <c r="A143" s="23">
        <v>6796</v>
      </c>
      <c r="B143" s="12">
        <v>112</v>
      </c>
      <c r="C143" s="10">
        <v>6121</v>
      </c>
      <c r="D143" s="10">
        <v>2321</v>
      </c>
      <c r="E143" s="11" t="s">
        <v>1574</v>
      </c>
      <c r="F143" s="97">
        <v>0</v>
      </c>
      <c r="G143" s="340">
        <v>0</v>
      </c>
      <c r="H143" s="97">
        <v>4500</v>
      </c>
      <c r="I143" s="54">
        <v>4500</v>
      </c>
      <c r="J143" s="68">
        <v>3000</v>
      </c>
      <c r="K143"/>
      <c r="L143"/>
      <c r="M143"/>
      <c r="N143"/>
      <c r="O143"/>
      <c r="P143"/>
      <c r="Q143"/>
      <c r="R143"/>
    </row>
    <row r="144" spans="1:18" s="1" customFormat="1" ht="12" customHeight="1">
      <c r="A144" s="23">
        <v>6797</v>
      </c>
      <c r="B144" s="12">
        <v>112</v>
      </c>
      <c r="C144" s="10">
        <v>6121</v>
      </c>
      <c r="D144" s="10">
        <v>2219</v>
      </c>
      <c r="E144" s="11" t="s">
        <v>1575</v>
      </c>
      <c r="F144" s="97">
        <v>0</v>
      </c>
      <c r="G144" s="340">
        <v>0</v>
      </c>
      <c r="H144" s="97">
        <v>8000</v>
      </c>
      <c r="I144" s="54">
        <v>26399</v>
      </c>
      <c r="J144" s="68">
        <v>0</v>
      </c>
      <c r="K144"/>
      <c r="L144"/>
      <c r="M144"/>
      <c r="N144"/>
      <c r="O144"/>
      <c r="P144"/>
      <c r="Q144"/>
      <c r="R144"/>
    </row>
    <row r="145" spans="1:18" s="1" customFormat="1" ht="12" customHeight="1">
      <c r="A145" s="23">
        <v>6798</v>
      </c>
      <c r="B145" s="12">
        <v>112</v>
      </c>
      <c r="C145" s="10">
        <v>6121</v>
      </c>
      <c r="D145" s="10">
        <v>3745</v>
      </c>
      <c r="E145" s="11" t="s">
        <v>1576</v>
      </c>
      <c r="F145" s="97">
        <v>0</v>
      </c>
      <c r="G145" s="340">
        <v>0</v>
      </c>
      <c r="H145" s="97">
        <v>25000</v>
      </c>
      <c r="I145" s="54">
        <v>19100</v>
      </c>
      <c r="J145" s="68">
        <v>0</v>
      </c>
      <c r="K145"/>
      <c r="L145"/>
      <c r="M145"/>
      <c r="N145"/>
      <c r="O145"/>
      <c r="P145"/>
      <c r="Q145"/>
      <c r="R145"/>
    </row>
    <row r="146" spans="1:18" s="1" customFormat="1" ht="12" customHeight="1">
      <c r="A146" s="23">
        <v>6800</v>
      </c>
      <c r="B146" s="12">
        <v>112</v>
      </c>
      <c r="C146" s="10">
        <v>6121</v>
      </c>
      <c r="D146" s="10">
        <v>3639</v>
      </c>
      <c r="E146" s="11" t="s">
        <v>1577</v>
      </c>
      <c r="F146" s="97">
        <v>0</v>
      </c>
      <c r="G146" s="4">
        <v>0</v>
      </c>
      <c r="H146" s="97">
        <v>4000</v>
      </c>
      <c r="I146" s="54">
        <v>4850</v>
      </c>
      <c r="J146" s="68">
        <v>0</v>
      </c>
      <c r="K146"/>
      <c r="L146"/>
      <c r="M146"/>
      <c r="N146"/>
      <c r="O146"/>
      <c r="P146"/>
      <c r="Q146"/>
      <c r="R146"/>
    </row>
    <row r="147" spans="1:18" s="1" customFormat="1" ht="12" customHeight="1">
      <c r="A147" s="23">
        <v>6801</v>
      </c>
      <c r="B147" s="12">
        <v>112</v>
      </c>
      <c r="C147" s="10">
        <v>6121</v>
      </c>
      <c r="D147" s="10">
        <v>3639</v>
      </c>
      <c r="E147" s="11" t="s">
        <v>1578</v>
      </c>
      <c r="F147" s="97">
        <v>0</v>
      </c>
      <c r="G147" s="4">
        <v>0</v>
      </c>
      <c r="H147" s="97">
        <v>3000</v>
      </c>
      <c r="I147" s="54">
        <v>3000</v>
      </c>
      <c r="J147" s="68">
        <v>0</v>
      </c>
      <c r="K147"/>
      <c r="L147"/>
      <c r="M147"/>
      <c r="N147"/>
      <c r="O147"/>
      <c r="P147"/>
      <c r="Q147"/>
      <c r="R147"/>
    </row>
    <row r="148" spans="1:18" s="1" customFormat="1" ht="12" customHeight="1">
      <c r="A148" s="23">
        <v>6802</v>
      </c>
      <c r="B148" s="12">
        <v>112</v>
      </c>
      <c r="C148" s="10">
        <v>6121</v>
      </c>
      <c r="D148" s="10">
        <v>2212</v>
      </c>
      <c r="E148" s="11" t="s">
        <v>1579</v>
      </c>
      <c r="F148" s="97">
        <v>0</v>
      </c>
      <c r="G148" s="4">
        <v>0</v>
      </c>
      <c r="H148" s="97">
        <v>10000</v>
      </c>
      <c r="I148" s="54">
        <v>10000</v>
      </c>
      <c r="J148" s="68">
        <v>35000</v>
      </c>
      <c r="K148"/>
      <c r="L148"/>
      <c r="M148"/>
      <c r="N148"/>
      <c r="O148"/>
      <c r="P148"/>
      <c r="Q148"/>
      <c r="R148"/>
    </row>
    <row r="149" spans="1:18" s="1" customFormat="1" ht="12" customHeight="1">
      <c r="A149" s="23">
        <v>6803</v>
      </c>
      <c r="B149" s="12">
        <v>112</v>
      </c>
      <c r="C149" s="10">
        <v>6121</v>
      </c>
      <c r="D149" s="10">
        <v>6409</v>
      </c>
      <c r="E149" s="11" t="s">
        <v>1580</v>
      </c>
      <c r="F149" s="97">
        <v>0</v>
      </c>
      <c r="G149" s="4">
        <v>0</v>
      </c>
      <c r="H149" s="97">
        <v>4800</v>
      </c>
      <c r="I149" s="54">
        <v>10900</v>
      </c>
      <c r="J149" s="68">
        <v>2000</v>
      </c>
      <c r="K149"/>
      <c r="L149"/>
      <c r="M149"/>
      <c r="N149"/>
      <c r="O149"/>
      <c r="P149"/>
      <c r="Q149"/>
      <c r="R149"/>
    </row>
    <row r="150" spans="1:18" s="1" customFormat="1" ht="12" customHeight="1">
      <c r="A150" s="23">
        <v>6804</v>
      </c>
      <c r="B150" s="23">
        <v>112</v>
      </c>
      <c r="C150" s="363">
        <v>6121</v>
      </c>
      <c r="D150" s="363">
        <v>2321</v>
      </c>
      <c r="E150" s="364" t="s">
        <v>13</v>
      </c>
      <c r="F150" s="97">
        <v>0</v>
      </c>
      <c r="G150" s="4">
        <v>0</v>
      </c>
      <c r="H150" s="97">
        <v>400</v>
      </c>
      <c r="I150" s="54">
        <v>400</v>
      </c>
      <c r="J150" s="68">
        <v>500</v>
      </c>
      <c r="K150"/>
      <c r="L150"/>
      <c r="M150"/>
      <c r="N150"/>
      <c r="O150"/>
      <c r="P150"/>
      <c r="Q150"/>
      <c r="R150"/>
    </row>
    <row r="151" spans="1:18" s="1" customFormat="1" ht="12" customHeight="1">
      <c r="A151" s="23">
        <v>6805</v>
      </c>
      <c r="B151" s="23">
        <v>112</v>
      </c>
      <c r="C151" s="363">
        <v>6121</v>
      </c>
      <c r="D151" s="363">
        <v>2212</v>
      </c>
      <c r="E151" s="364" t="s">
        <v>1070</v>
      </c>
      <c r="F151" s="97">
        <v>0</v>
      </c>
      <c r="G151" s="4">
        <v>0</v>
      </c>
      <c r="H151" s="97">
        <v>0</v>
      </c>
      <c r="I151" s="54">
        <v>4362</v>
      </c>
      <c r="J151" s="68">
        <v>0</v>
      </c>
      <c r="K151"/>
      <c r="L151"/>
      <c r="M151"/>
      <c r="N151"/>
      <c r="O151"/>
      <c r="P151"/>
      <c r="Q151"/>
      <c r="R151"/>
    </row>
    <row r="152" spans="1:18" s="1" customFormat="1" ht="12" customHeight="1">
      <c r="A152" s="23">
        <v>6806</v>
      </c>
      <c r="B152" s="23">
        <v>112</v>
      </c>
      <c r="C152" s="363">
        <v>6121</v>
      </c>
      <c r="D152" s="363">
        <v>2219</v>
      </c>
      <c r="E152" s="364" t="s">
        <v>1071</v>
      </c>
      <c r="F152" s="97">
        <v>0</v>
      </c>
      <c r="G152" s="4">
        <v>0</v>
      </c>
      <c r="H152" s="97">
        <v>0</v>
      </c>
      <c r="I152" s="54">
        <v>5500</v>
      </c>
      <c r="J152" s="68">
        <v>0</v>
      </c>
      <c r="K152"/>
      <c r="L152"/>
      <c r="M152"/>
      <c r="N152"/>
      <c r="O152"/>
      <c r="P152"/>
      <c r="Q152"/>
      <c r="R152"/>
    </row>
    <row r="153" spans="1:18" s="1" customFormat="1" ht="12" customHeight="1">
      <c r="A153" s="23">
        <v>6807</v>
      </c>
      <c r="B153" s="23">
        <v>112</v>
      </c>
      <c r="C153" s="363">
        <v>6121</v>
      </c>
      <c r="D153" s="363">
        <v>3319</v>
      </c>
      <c r="E153" s="364" t="s">
        <v>1072</v>
      </c>
      <c r="F153" s="97">
        <v>0</v>
      </c>
      <c r="G153" s="4">
        <v>0</v>
      </c>
      <c r="H153" s="97">
        <v>0</v>
      </c>
      <c r="I153" s="54">
        <v>4000</v>
      </c>
      <c r="J153" s="68">
        <v>0</v>
      </c>
      <c r="K153"/>
      <c r="L153"/>
      <c r="M153"/>
      <c r="N153"/>
      <c r="O153"/>
      <c r="P153"/>
      <c r="Q153"/>
      <c r="R153"/>
    </row>
    <row r="154" spans="1:18" s="1" customFormat="1" ht="12" customHeight="1">
      <c r="A154" s="23">
        <v>6808</v>
      </c>
      <c r="B154" s="23">
        <v>112</v>
      </c>
      <c r="C154" s="363">
        <v>6122</v>
      </c>
      <c r="D154" s="363">
        <v>3311</v>
      </c>
      <c r="E154" s="364" t="s">
        <v>1073</v>
      </c>
      <c r="F154" s="97">
        <v>0</v>
      </c>
      <c r="G154" s="4">
        <v>0</v>
      </c>
      <c r="H154" s="97">
        <v>0</v>
      </c>
      <c r="I154" s="54">
        <v>48</v>
      </c>
      <c r="J154" s="68">
        <v>0</v>
      </c>
      <c r="K154"/>
      <c r="L154"/>
      <c r="M154"/>
      <c r="N154"/>
      <c r="O154"/>
      <c r="P154"/>
      <c r="Q154"/>
      <c r="R154"/>
    </row>
    <row r="155" spans="1:16" s="1" customFormat="1" ht="12" customHeight="1">
      <c r="A155" s="23">
        <v>6810</v>
      </c>
      <c r="B155" s="23">
        <v>112</v>
      </c>
      <c r="C155" s="363">
        <v>6121</v>
      </c>
      <c r="D155" s="363">
        <v>2212</v>
      </c>
      <c r="E155" s="82" t="s">
        <v>366</v>
      </c>
      <c r="F155" s="97">
        <v>0</v>
      </c>
      <c r="G155" s="4">
        <v>0</v>
      </c>
      <c r="H155" s="104">
        <v>0</v>
      </c>
      <c r="I155" s="325">
        <v>0</v>
      </c>
      <c r="J155" s="68">
        <v>30000</v>
      </c>
      <c r="K155"/>
      <c r="L155"/>
      <c r="M155"/>
      <c r="N155"/>
      <c r="O155"/>
      <c r="P155"/>
    </row>
    <row r="156" spans="1:16" s="1" customFormat="1" ht="12" customHeight="1">
      <c r="A156" s="23">
        <v>6811</v>
      </c>
      <c r="B156" s="23">
        <v>112</v>
      </c>
      <c r="C156" s="363">
        <v>6121</v>
      </c>
      <c r="D156" s="363">
        <v>3612</v>
      </c>
      <c r="E156" s="59" t="s">
        <v>367</v>
      </c>
      <c r="F156" s="97">
        <v>0</v>
      </c>
      <c r="G156" s="4">
        <v>0</v>
      </c>
      <c r="H156" s="104">
        <v>0</v>
      </c>
      <c r="I156" s="325">
        <v>300</v>
      </c>
      <c r="J156" s="68">
        <v>0</v>
      </c>
      <c r="K156"/>
      <c r="L156"/>
      <c r="M156"/>
      <c r="N156"/>
      <c r="O156"/>
      <c r="P156"/>
    </row>
    <row r="157" spans="1:16" s="1" customFormat="1" ht="12" customHeight="1">
      <c r="A157" s="23">
        <v>6812</v>
      </c>
      <c r="B157" s="23">
        <v>112</v>
      </c>
      <c r="C157" s="363">
        <v>6121</v>
      </c>
      <c r="D157" s="363">
        <v>4317</v>
      </c>
      <c r="E157" s="82" t="s">
        <v>369</v>
      </c>
      <c r="F157" s="97">
        <v>0</v>
      </c>
      <c r="G157" s="4">
        <v>0</v>
      </c>
      <c r="H157" s="104">
        <v>0</v>
      </c>
      <c r="I157" s="325">
        <v>2000</v>
      </c>
      <c r="J157" s="68">
        <v>30000</v>
      </c>
      <c r="K157"/>
      <c r="L157"/>
      <c r="M157"/>
      <c r="N157"/>
      <c r="O157"/>
      <c r="P157"/>
    </row>
    <row r="158" spans="1:16" s="1" customFormat="1" ht="12" customHeight="1">
      <c r="A158" s="23">
        <v>6813</v>
      </c>
      <c r="B158" s="23">
        <v>112</v>
      </c>
      <c r="C158" s="363">
        <v>6121</v>
      </c>
      <c r="D158" s="363">
        <v>3612</v>
      </c>
      <c r="E158" s="24" t="s">
        <v>1068</v>
      </c>
      <c r="F158" s="97">
        <v>0</v>
      </c>
      <c r="G158" s="4">
        <v>0</v>
      </c>
      <c r="H158" s="104">
        <v>0</v>
      </c>
      <c r="I158" s="325">
        <v>0</v>
      </c>
      <c r="J158" s="68">
        <v>8000</v>
      </c>
      <c r="K158"/>
      <c r="L158"/>
      <c r="M158"/>
      <c r="N158"/>
      <c r="O158"/>
      <c r="P158"/>
    </row>
    <row r="159" spans="1:16" s="1" customFormat="1" ht="12" customHeight="1">
      <c r="A159" s="23">
        <v>6814</v>
      </c>
      <c r="B159" s="23">
        <v>112</v>
      </c>
      <c r="C159" s="363">
        <v>6121</v>
      </c>
      <c r="D159" s="363">
        <v>2321</v>
      </c>
      <c r="E159" s="82" t="s">
        <v>368</v>
      </c>
      <c r="F159" s="97">
        <v>0</v>
      </c>
      <c r="G159" s="4">
        <v>0</v>
      </c>
      <c r="H159" s="104">
        <v>0</v>
      </c>
      <c r="I159" s="325">
        <v>0</v>
      </c>
      <c r="J159" s="68">
        <v>16000</v>
      </c>
      <c r="K159"/>
      <c r="L159"/>
      <c r="M159"/>
      <c r="N159"/>
      <c r="O159"/>
      <c r="P159"/>
    </row>
    <row r="160" spans="1:16" s="1" customFormat="1" ht="12" customHeight="1">
      <c r="A160" s="23">
        <v>6815</v>
      </c>
      <c r="B160" s="23">
        <v>112</v>
      </c>
      <c r="C160" s="363">
        <v>6121</v>
      </c>
      <c r="D160" s="363">
        <v>2212</v>
      </c>
      <c r="E160" s="59" t="s">
        <v>370</v>
      </c>
      <c r="F160" s="97">
        <v>0</v>
      </c>
      <c r="G160" s="4">
        <v>0</v>
      </c>
      <c r="H160" s="104">
        <v>0</v>
      </c>
      <c r="I160" s="325">
        <v>0</v>
      </c>
      <c r="J160" s="68">
        <v>3500</v>
      </c>
      <c r="K160"/>
      <c r="L160"/>
      <c r="M160"/>
      <c r="N160"/>
      <c r="O160"/>
      <c r="P160"/>
    </row>
    <row r="161" spans="1:16" s="1" customFormat="1" ht="12" customHeight="1">
      <c r="A161" s="23">
        <v>6816</v>
      </c>
      <c r="B161" s="23">
        <v>112</v>
      </c>
      <c r="C161" s="363">
        <v>6121</v>
      </c>
      <c r="D161" s="363">
        <v>2212</v>
      </c>
      <c r="E161" s="82" t="s">
        <v>371</v>
      </c>
      <c r="F161" s="97">
        <v>0</v>
      </c>
      <c r="G161" s="4">
        <v>0</v>
      </c>
      <c r="H161" s="104">
        <v>0</v>
      </c>
      <c r="I161" s="325">
        <v>0</v>
      </c>
      <c r="J161" s="68">
        <v>16000</v>
      </c>
      <c r="K161"/>
      <c r="L161"/>
      <c r="M161"/>
      <c r="N161"/>
      <c r="O161"/>
      <c r="P161"/>
    </row>
    <row r="162" spans="1:16" s="1" customFormat="1" ht="12" customHeight="1">
      <c r="A162" s="23">
        <v>6817</v>
      </c>
      <c r="B162" s="23">
        <v>112</v>
      </c>
      <c r="C162" s="363">
        <v>6121</v>
      </c>
      <c r="D162" s="363">
        <v>2321</v>
      </c>
      <c r="E162" s="82" t="s">
        <v>372</v>
      </c>
      <c r="F162" s="97">
        <v>0</v>
      </c>
      <c r="G162" s="4">
        <v>0</v>
      </c>
      <c r="H162" s="104">
        <v>0</v>
      </c>
      <c r="I162" s="325">
        <v>0</v>
      </c>
      <c r="J162" s="68">
        <v>10000</v>
      </c>
      <c r="K162"/>
      <c r="L162"/>
      <c r="M162"/>
      <c r="N162"/>
      <c r="O162"/>
      <c r="P162"/>
    </row>
    <row r="163" spans="1:16" s="1" customFormat="1" ht="12" customHeight="1">
      <c r="A163" s="23">
        <v>6818</v>
      </c>
      <c r="B163" s="23">
        <v>112</v>
      </c>
      <c r="C163" s="363">
        <v>6121</v>
      </c>
      <c r="D163" s="363">
        <v>2212</v>
      </c>
      <c r="E163" s="325" t="s">
        <v>373</v>
      </c>
      <c r="F163" s="97">
        <v>0</v>
      </c>
      <c r="G163" s="4">
        <v>0</v>
      </c>
      <c r="H163" s="104">
        <v>0</v>
      </c>
      <c r="I163" s="325">
        <v>0</v>
      </c>
      <c r="J163" s="68">
        <v>14500</v>
      </c>
      <c r="K163"/>
      <c r="L163"/>
      <c r="M163"/>
      <c r="N163"/>
      <c r="O163"/>
      <c r="P163"/>
    </row>
    <row r="164" spans="1:16" s="1" customFormat="1" ht="12" customHeight="1">
      <c r="A164" s="23">
        <v>6819</v>
      </c>
      <c r="B164" s="23">
        <v>112</v>
      </c>
      <c r="C164" s="363">
        <v>6121</v>
      </c>
      <c r="D164" s="363">
        <v>3744</v>
      </c>
      <c r="E164" s="325" t="s">
        <v>374</v>
      </c>
      <c r="F164" s="97">
        <v>0</v>
      </c>
      <c r="G164" s="4">
        <v>0</v>
      </c>
      <c r="H164" s="104">
        <v>0</v>
      </c>
      <c r="I164" s="325">
        <v>0</v>
      </c>
      <c r="J164" s="68">
        <v>12000</v>
      </c>
      <c r="K164"/>
      <c r="L164"/>
      <c r="M164"/>
      <c r="N164"/>
      <c r="O164"/>
      <c r="P164"/>
    </row>
    <row r="165" spans="1:16" s="1" customFormat="1" ht="12" customHeight="1">
      <c r="A165" s="23">
        <v>6820</v>
      </c>
      <c r="B165" s="23">
        <v>112</v>
      </c>
      <c r="C165" s="363">
        <v>6121</v>
      </c>
      <c r="D165" s="363">
        <v>3639</v>
      </c>
      <c r="E165" s="82" t="s">
        <v>375</v>
      </c>
      <c r="F165" s="97">
        <v>0</v>
      </c>
      <c r="G165" s="4">
        <v>0</v>
      </c>
      <c r="H165" s="104">
        <v>0</v>
      </c>
      <c r="I165" s="325">
        <v>0</v>
      </c>
      <c r="J165" s="68">
        <v>10000</v>
      </c>
      <c r="K165"/>
      <c r="L165"/>
      <c r="M165"/>
      <c r="N165"/>
      <c r="O165"/>
      <c r="P165"/>
    </row>
    <row r="166" spans="1:16" s="1" customFormat="1" ht="12" customHeight="1">
      <c r="A166" s="23">
        <v>6821</v>
      </c>
      <c r="B166" s="23">
        <v>112</v>
      </c>
      <c r="C166" s="363">
        <v>6121</v>
      </c>
      <c r="D166" s="363">
        <v>6409</v>
      </c>
      <c r="E166" s="82" t="s">
        <v>376</v>
      </c>
      <c r="F166" s="97">
        <v>0</v>
      </c>
      <c r="G166" s="4">
        <v>0</v>
      </c>
      <c r="H166" s="104">
        <v>0</v>
      </c>
      <c r="I166" s="325">
        <v>0</v>
      </c>
      <c r="J166" s="68">
        <v>1000</v>
      </c>
      <c r="K166"/>
      <c r="L166"/>
      <c r="M166"/>
      <c r="N166"/>
      <c r="O166"/>
      <c r="P166"/>
    </row>
    <row r="167" spans="1:16" s="1" customFormat="1" ht="12" customHeight="1">
      <c r="A167" s="23">
        <v>6132</v>
      </c>
      <c r="B167" s="23">
        <v>112</v>
      </c>
      <c r="C167" s="363">
        <v>6312</v>
      </c>
      <c r="D167" s="363">
        <v>3539</v>
      </c>
      <c r="E167" s="364" t="s">
        <v>147</v>
      </c>
      <c r="F167" s="97">
        <v>0</v>
      </c>
      <c r="G167" s="4">
        <v>0</v>
      </c>
      <c r="H167" s="104">
        <v>0</v>
      </c>
      <c r="I167" s="325">
        <v>500</v>
      </c>
      <c r="J167" s="68">
        <v>0</v>
      </c>
      <c r="K167"/>
      <c r="L167"/>
      <c r="M167"/>
      <c r="N167"/>
      <c r="O167"/>
      <c r="P167"/>
    </row>
    <row r="168" spans="1:11" ht="12" customHeight="1">
      <c r="A168" s="33"/>
      <c r="B168" s="34" t="s">
        <v>730</v>
      </c>
      <c r="C168" s="33"/>
      <c r="D168" s="33"/>
      <c r="E168" s="37" t="s">
        <v>343</v>
      </c>
      <c r="F168" s="102">
        <f>SUBTOTAL(9,F65:F150)</f>
        <v>226051</v>
      </c>
      <c r="G168" s="85">
        <f>SUBTOTAL(9,G65:G150)</f>
        <v>433080.4999999999</v>
      </c>
      <c r="H168" s="102">
        <f>SUBTOTAL(9,H65:H150)</f>
        <v>221200</v>
      </c>
      <c r="I168" s="324">
        <f>SUBTOTAL(9,I64:I167)</f>
        <v>413080.9</v>
      </c>
      <c r="J168" s="116">
        <f>SUBTOTAL(9,J64:J167)</f>
        <v>246950</v>
      </c>
      <c r="K168" s="1"/>
    </row>
    <row r="169" spans="1:11" ht="12.75">
      <c r="A169" s="12">
        <v>6055</v>
      </c>
      <c r="B169" s="12">
        <v>114</v>
      </c>
      <c r="C169" s="12">
        <v>6121</v>
      </c>
      <c r="D169" s="12">
        <v>1014</v>
      </c>
      <c r="E169" s="2" t="s">
        <v>829</v>
      </c>
      <c r="F169" s="97">
        <v>0</v>
      </c>
      <c r="G169" s="4">
        <v>398</v>
      </c>
      <c r="H169" s="97">
        <v>0</v>
      </c>
      <c r="I169" s="54">
        <v>0</v>
      </c>
      <c r="J169" s="114">
        <v>0</v>
      </c>
      <c r="K169" s="27"/>
    </row>
    <row r="170" spans="1:10" ht="12.75">
      <c r="A170" s="12">
        <v>6018</v>
      </c>
      <c r="B170" s="12">
        <v>114</v>
      </c>
      <c r="C170" s="12">
        <v>6121</v>
      </c>
      <c r="D170" s="12">
        <v>3639</v>
      </c>
      <c r="E170" s="2" t="s">
        <v>714</v>
      </c>
      <c r="F170" s="97">
        <v>1100</v>
      </c>
      <c r="G170" s="4">
        <v>422.8</v>
      </c>
      <c r="H170" s="97">
        <v>1200</v>
      </c>
      <c r="I170" s="54">
        <v>1200</v>
      </c>
      <c r="J170" s="114">
        <v>1200</v>
      </c>
    </row>
    <row r="171" spans="1:10" ht="12" customHeight="1">
      <c r="A171" s="12">
        <v>6017</v>
      </c>
      <c r="B171" s="12">
        <v>114</v>
      </c>
      <c r="C171" s="12" t="s">
        <v>732</v>
      </c>
      <c r="D171" s="12" t="s">
        <v>733</v>
      </c>
      <c r="E171" s="2" t="s">
        <v>734</v>
      </c>
      <c r="F171" s="97">
        <v>10630</v>
      </c>
      <c r="G171" s="4">
        <v>4896.8</v>
      </c>
      <c r="H171" s="97">
        <v>7000</v>
      </c>
      <c r="I171" s="54">
        <v>7000</v>
      </c>
      <c r="J171" s="114">
        <v>7500</v>
      </c>
    </row>
    <row r="172" spans="1:10" ht="12" customHeight="1">
      <c r="A172" s="39"/>
      <c r="B172" s="34" t="s">
        <v>735</v>
      </c>
      <c r="C172" s="33"/>
      <c r="D172" s="33"/>
      <c r="E172" s="37" t="s">
        <v>344</v>
      </c>
      <c r="F172" s="102">
        <f>SUBTOTAL(9,F169:F171)</f>
        <v>11730</v>
      </c>
      <c r="G172" s="85">
        <f>SUBTOTAL(9,G169:G171)</f>
        <v>5717.6</v>
      </c>
      <c r="H172" s="102">
        <f>SUBTOTAL(9,H169:H171)</f>
        <v>8200</v>
      </c>
      <c r="I172" s="324">
        <f>SUBTOTAL(9,I169:I171)</f>
        <v>8200</v>
      </c>
      <c r="J172" s="116">
        <f>SUBTOTAL(9,J169:J171)</f>
        <v>8700</v>
      </c>
    </row>
    <row r="173" spans="1:10" ht="12" customHeight="1">
      <c r="A173" s="10">
        <v>6105</v>
      </c>
      <c r="B173" s="23">
        <v>115</v>
      </c>
      <c r="C173" s="12">
        <v>6119</v>
      </c>
      <c r="D173" s="12">
        <v>3722</v>
      </c>
      <c r="E173" s="2" t="s">
        <v>1074</v>
      </c>
      <c r="F173" s="97">
        <v>0</v>
      </c>
      <c r="G173" s="340">
        <v>0</v>
      </c>
      <c r="H173" s="97">
        <v>0</v>
      </c>
      <c r="I173" s="54">
        <v>175</v>
      </c>
      <c r="J173" s="114">
        <v>0</v>
      </c>
    </row>
    <row r="174" spans="1:10" ht="12" customHeight="1">
      <c r="A174" s="12">
        <v>6046</v>
      </c>
      <c r="B174" s="12">
        <v>115</v>
      </c>
      <c r="C174" s="12">
        <v>6121</v>
      </c>
      <c r="D174" s="12">
        <v>2212</v>
      </c>
      <c r="E174" s="2" t="s">
        <v>1554</v>
      </c>
      <c r="F174" s="97">
        <v>0</v>
      </c>
      <c r="G174" s="340">
        <v>1517.1</v>
      </c>
      <c r="H174" s="97">
        <v>3035</v>
      </c>
      <c r="I174" s="54">
        <v>3035</v>
      </c>
      <c r="J174" s="114">
        <v>3035</v>
      </c>
    </row>
    <row r="175" spans="1:10" ht="12" customHeight="1">
      <c r="A175" s="12">
        <v>6136</v>
      </c>
      <c r="B175" s="12">
        <v>115</v>
      </c>
      <c r="C175" s="12">
        <v>6121</v>
      </c>
      <c r="D175" s="12">
        <v>2212</v>
      </c>
      <c r="E175" s="2" t="s">
        <v>1488</v>
      </c>
      <c r="F175" s="97">
        <v>0</v>
      </c>
      <c r="G175" s="340">
        <v>0</v>
      </c>
      <c r="H175" s="97">
        <v>0</v>
      </c>
      <c r="I175" s="54">
        <v>250</v>
      </c>
      <c r="J175" s="114">
        <v>0</v>
      </c>
    </row>
    <row r="176" spans="1:10" ht="12" customHeight="1">
      <c r="A176" s="23">
        <v>6137</v>
      </c>
      <c r="B176" s="12">
        <v>115</v>
      </c>
      <c r="C176" s="12">
        <v>6121</v>
      </c>
      <c r="D176" s="12">
        <v>2212</v>
      </c>
      <c r="E176" s="2" t="s">
        <v>836</v>
      </c>
      <c r="F176" s="97">
        <v>0</v>
      </c>
      <c r="G176" s="340">
        <v>0</v>
      </c>
      <c r="H176" s="97">
        <v>0</v>
      </c>
      <c r="I176" s="54">
        <v>1200</v>
      </c>
      <c r="J176" s="114">
        <v>0</v>
      </c>
    </row>
    <row r="177" spans="1:10" ht="12" customHeight="1">
      <c r="A177" s="12">
        <v>6041</v>
      </c>
      <c r="B177" s="12">
        <v>115</v>
      </c>
      <c r="C177" s="12">
        <v>6121</v>
      </c>
      <c r="D177" s="12">
        <v>2219</v>
      </c>
      <c r="E177" s="11" t="s">
        <v>519</v>
      </c>
      <c r="F177" s="97">
        <v>0</v>
      </c>
      <c r="G177" s="340">
        <v>38.7</v>
      </c>
      <c r="H177" s="97">
        <v>65</v>
      </c>
      <c r="I177" s="54">
        <v>16</v>
      </c>
      <c r="J177" s="114">
        <v>0</v>
      </c>
    </row>
    <row r="178" spans="1:10" ht="12" customHeight="1">
      <c r="A178" s="12">
        <v>6135</v>
      </c>
      <c r="B178" s="12">
        <v>115</v>
      </c>
      <c r="C178" s="12">
        <v>6121</v>
      </c>
      <c r="D178" s="12">
        <v>2219</v>
      </c>
      <c r="E178" s="2" t="s">
        <v>1450</v>
      </c>
      <c r="F178" s="97">
        <v>0</v>
      </c>
      <c r="G178" s="340">
        <v>0</v>
      </c>
      <c r="H178" s="97">
        <v>0</v>
      </c>
      <c r="I178" s="54">
        <v>450</v>
      </c>
      <c r="J178" s="114">
        <v>500</v>
      </c>
    </row>
    <row r="179" spans="1:10" ht="12" customHeight="1">
      <c r="A179" s="23">
        <v>6148</v>
      </c>
      <c r="B179" s="12">
        <v>115</v>
      </c>
      <c r="C179" s="12">
        <v>6121</v>
      </c>
      <c r="D179" s="12">
        <v>2219</v>
      </c>
      <c r="E179" s="2" t="s">
        <v>837</v>
      </c>
      <c r="F179" s="97">
        <v>0</v>
      </c>
      <c r="G179" s="340">
        <v>0</v>
      </c>
      <c r="H179" s="97">
        <v>0</v>
      </c>
      <c r="I179" s="54">
        <v>0</v>
      </c>
      <c r="J179" s="114">
        <v>1000</v>
      </c>
    </row>
    <row r="180" spans="1:10" ht="12" customHeight="1">
      <c r="A180" s="12">
        <v>6019</v>
      </c>
      <c r="B180" s="12">
        <v>115</v>
      </c>
      <c r="C180" s="12">
        <v>6121</v>
      </c>
      <c r="D180" s="12">
        <v>2221</v>
      </c>
      <c r="E180" s="2" t="s">
        <v>797</v>
      </c>
      <c r="F180" s="97">
        <v>350</v>
      </c>
      <c r="G180" s="340">
        <v>518.8</v>
      </c>
      <c r="H180" s="97">
        <v>400</v>
      </c>
      <c r="I180" s="54">
        <v>400</v>
      </c>
      <c r="J180" s="114">
        <v>300</v>
      </c>
    </row>
    <row r="181" spans="1:10" ht="12" customHeight="1">
      <c r="A181" s="12">
        <v>6020</v>
      </c>
      <c r="B181" s="12">
        <v>115</v>
      </c>
      <c r="C181" s="12">
        <v>6121</v>
      </c>
      <c r="D181" s="12">
        <v>2321</v>
      </c>
      <c r="E181" s="2" t="s">
        <v>203</v>
      </c>
      <c r="F181" s="97">
        <v>350</v>
      </c>
      <c r="G181" s="340">
        <v>390.4</v>
      </c>
      <c r="H181" s="97">
        <v>0</v>
      </c>
      <c r="I181" s="54">
        <v>0</v>
      </c>
      <c r="J181" s="114">
        <v>0</v>
      </c>
    </row>
    <row r="182" spans="1:10" ht="12" customHeight="1">
      <c r="A182" s="12">
        <v>6049</v>
      </c>
      <c r="B182" s="12">
        <v>115</v>
      </c>
      <c r="C182" s="12">
        <v>6121</v>
      </c>
      <c r="D182" s="12">
        <v>3421</v>
      </c>
      <c r="E182" s="2" t="s">
        <v>1553</v>
      </c>
      <c r="F182" s="97">
        <v>0</v>
      </c>
      <c r="G182" s="340">
        <v>1999.7</v>
      </c>
      <c r="H182" s="97">
        <v>0</v>
      </c>
      <c r="I182" s="54">
        <v>0</v>
      </c>
      <c r="J182" s="114">
        <v>3000</v>
      </c>
    </row>
    <row r="183" spans="1:10" ht="12" customHeight="1">
      <c r="A183" s="12">
        <v>6104</v>
      </c>
      <c r="B183" s="12">
        <v>115</v>
      </c>
      <c r="C183" s="12">
        <v>6121</v>
      </c>
      <c r="D183" s="12">
        <v>3421</v>
      </c>
      <c r="E183" s="2" t="s">
        <v>1076</v>
      </c>
      <c r="F183" s="97">
        <v>0</v>
      </c>
      <c r="G183" s="340">
        <v>0</v>
      </c>
      <c r="H183" s="97">
        <v>0</v>
      </c>
      <c r="I183" s="54">
        <v>400</v>
      </c>
      <c r="J183" s="114">
        <v>0</v>
      </c>
    </row>
    <row r="184" spans="1:10" ht="12" customHeight="1">
      <c r="A184" s="12">
        <v>6022</v>
      </c>
      <c r="B184" s="12">
        <v>115</v>
      </c>
      <c r="C184" s="12">
        <v>6121</v>
      </c>
      <c r="D184" s="12">
        <v>3631</v>
      </c>
      <c r="E184" s="2" t="s">
        <v>329</v>
      </c>
      <c r="F184" s="97">
        <v>250</v>
      </c>
      <c r="G184" s="340">
        <v>694.2</v>
      </c>
      <c r="H184" s="97">
        <v>9520</v>
      </c>
      <c r="I184" s="54">
        <v>9520</v>
      </c>
      <c r="J184" s="114">
        <v>10710</v>
      </c>
    </row>
    <row r="185" spans="1:10" ht="12" customHeight="1">
      <c r="A185" s="23">
        <v>6073</v>
      </c>
      <c r="B185" s="23">
        <v>115</v>
      </c>
      <c r="C185" s="23">
        <v>6121</v>
      </c>
      <c r="D185" s="23">
        <v>3722</v>
      </c>
      <c r="E185" s="2" t="s">
        <v>1555</v>
      </c>
      <c r="F185" s="97">
        <v>0</v>
      </c>
      <c r="G185" s="4">
        <v>0</v>
      </c>
      <c r="H185" s="97">
        <v>120</v>
      </c>
      <c r="I185" s="54">
        <v>0</v>
      </c>
      <c r="J185" s="114">
        <v>0</v>
      </c>
    </row>
    <row r="186" spans="1:10" ht="12" customHeight="1">
      <c r="A186" s="12">
        <v>6021</v>
      </c>
      <c r="B186" s="12">
        <v>115</v>
      </c>
      <c r="C186" s="12">
        <v>6121</v>
      </c>
      <c r="D186" s="12">
        <v>3743</v>
      </c>
      <c r="E186" s="2" t="s">
        <v>1386</v>
      </c>
      <c r="F186" s="97">
        <v>1800</v>
      </c>
      <c r="G186" s="340">
        <v>8509.7</v>
      </c>
      <c r="H186" s="97">
        <v>0</v>
      </c>
      <c r="I186" s="54">
        <v>0</v>
      </c>
      <c r="J186" s="114">
        <v>1355</v>
      </c>
    </row>
    <row r="187" spans="1:10" ht="12" customHeight="1">
      <c r="A187" s="12">
        <v>6134</v>
      </c>
      <c r="B187" s="12">
        <v>115</v>
      </c>
      <c r="C187" s="12">
        <v>6121</v>
      </c>
      <c r="D187" s="12">
        <v>3743</v>
      </c>
      <c r="E187" s="2" t="s">
        <v>1451</v>
      </c>
      <c r="F187" s="97">
        <v>0</v>
      </c>
      <c r="G187" s="366">
        <v>0</v>
      </c>
      <c r="H187" s="97">
        <v>0</v>
      </c>
      <c r="I187" s="54">
        <v>200</v>
      </c>
      <c r="J187" s="114">
        <v>0</v>
      </c>
    </row>
    <row r="188" spans="1:10" ht="22.5">
      <c r="A188" s="23">
        <v>6124</v>
      </c>
      <c r="B188" s="12">
        <v>115</v>
      </c>
      <c r="C188" s="12">
        <v>6202</v>
      </c>
      <c r="D188" s="23">
        <v>6399</v>
      </c>
      <c r="E188" s="321" t="s">
        <v>1075</v>
      </c>
      <c r="F188" s="97">
        <v>0</v>
      </c>
      <c r="G188" s="366">
        <v>0</v>
      </c>
      <c r="H188" s="97">
        <v>0</v>
      </c>
      <c r="I188" s="54">
        <v>25000</v>
      </c>
      <c r="J188" s="114">
        <v>0</v>
      </c>
    </row>
    <row r="189" spans="1:10" ht="13.5" customHeight="1">
      <c r="A189" s="39"/>
      <c r="B189" s="34" t="s">
        <v>736</v>
      </c>
      <c r="C189" s="33"/>
      <c r="D189" s="33"/>
      <c r="E189" s="37" t="s">
        <v>737</v>
      </c>
      <c r="F189" s="102">
        <f>SUBTOTAL(9,F174:F186)</f>
        <v>2750</v>
      </c>
      <c r="G189" s="85">
        <f>SUBTOTAL(9,G174:G186)</f>
        <v>13668.6</v>
      </c>
      <c r="H189" s="102">
        <f>SUBTOTAL(9,H174:H186)</f>
        <v>13140</v>
      </c>
      <c r="I189" s="324">
        <f>SUBTOTAL(9,I173:I188)</f>
        <v>40646</v>
      </c>
      <c r="J189" s="116">
        <f>SUBTOTAL(9,J173:J188)</f>
        <v>19900</v>
      </c>
    </row>
    <row r="190" spans="1:10" ht="12" customHeight="1">
      <c r="A190" s="12">
        <v>6023</v>
      </c>
      <c r="B190" s="12">
        <v>116</v>
      </c>
      <c r="C190" s="12">
        <v>6111</v>
      </c>
      <c r="D190" s="12">
        <v>6171</v>
      </c>
      <c r="E190" s="3" t="s">
        <v>258</v>
      </c>
      <c r="F190" s="97">
        <v>850</v>
      </c>
      <c r="G190" s="340">
        <v>688.7</v>
      </c>
      <c r="H190" s="97">
        <v>180</v>
      </c>
      <c r="I190" s="54">
        <v>180</v>
      </c>
      <c r="J190" s="114">
        <v>100</v>
      </c>
    </row>
    <row r="191" spans="1:10" ht="12" customHeight="1">
      <c r="A191" s="12">
        <v>6024</v>
      </c>
      <c r="B191" s="12">
        <v>116</v>
      </c>
      <c r="C191" s="12">
        <v>6111</v>
      </c>
      <c r="D191" s="12">
        <v>6171</v>
      </c>
      <c r="E191" s="3" t="s">
        <v>259</v>
      </c>
      <c r="F191" s="97">
        <v>1700</v>
      </c>
      <c r="G191" s="340">
        <v>0</v>
      </c>
      <c r="H191" s="97">
        <v>0</v>
      </c>
      <c r="I191" s="54">
        <v>0</v>
      </c>
      <c r="J191" s="114">
        <v>0</v>
      </c>
    </row>
    <row r="192" spans="1:10" ht="12" customHeight="1">
      <c r="A192" s="12">
        <v>6025</v>
      </c>
      <c r="B192" s="12">
        <v>116</v>
      </c>
      <c r="C192" s="12">
        <v>6111</v>
      </c>
      <c r="D192" s="12">
        <v>6171</v>
      </c>
      <c r="E192" s="3" t="s">
        <v>260</v>
      </c>
      <c r="F192" s="97">
        <v>1600</v>
      </c>
      <c r="G192" s="340">
        <v>1048.6</v>
      </c>
      <c r="H192" s="97">
        <v>800</v>
      </c>
      <c r="I192" s="54">
        <v>800</v>
      </c>
      <c r="J192" s="114">
        <v>600</v>
      </c>
    </row>
    <row r="193" spans="1:12" ht="12" customHeight="1">
      <c r="A193" s="23">
        <v>6026</v>
      </c>
      <c r="B193" s="12">
        <v>116</v>
      </c>
      <c r="C193" s="12">
        <v>6111</v>
      </c>
      <c r="D193" s="12">
        <v>6171</v>
      </c>
      <c r="E193" s="2" t="s">
        <v>401</v>
      </c>
      <c r="F193" s="97">
        <v>3400</v>
      </c>
      <c r="G193" s="340">
        <v>8449.3</v>
      </c>
      <c r="H193" s="97">
        <v>3100</v>
      </c>
      <c r="I193" s="54">
        <v>3100</v>
      </c>
      <c r="J193" s="114">
        <v>1200</v>
      </c>
      <c r="L193" s="588"/>
    </row>
    <row r="194" spans="1:12" ht="12" customHeight="1">
      <c r="A194" s="23">
        <v>6027</v>
      </c>
      <c r="B194" s="12">
        <v>116</v>
      </c>
      <c r="C194" s="12">
        <v>6111</v>
      </c>
      <c r="D194" s="12">
        <v>6171</v>
      </c>
      <c r="E194" s="2" t="s">
        <v>194</v>
      </c>
      <c r="F194" s="97">
        <v>200</v>
      </c>
      <c r="G194" s="340">
        <v>0</v>
      </c>
      <c r="H194" s="97">
        <v>300</v>
      </c>
      <c r="I194" s="54">
        <v>300</v>
      </c>
      <c r="J194" s="114">
        <v>100</v>
      </c>
      <c r="L194" s="588"/>
    </row>
    <row r="195" spans="1:12" ht="12" customHeight="1">
      <c r="A195" s="23">
        <v>6074</v>
      </c>
      <c r="B195" s="12">
        <v>116</v>
      </c>
      <c r="C195" s="12">
        <v>6111</v>
      </c>
      <c r="D195" s="12">
        <v>6171</v>
      </c>
      <c r="E195" s="2" t="s">
        <v>983</v>
      </c>
      <c r="F195" s="97">
        <v>0</v>
      </c>
      <c r="G195" s="4">
        <v>0</v>
      </c>
      <c r="H195" s="97">
        <v>1500</v>
      </c>
      <c r="I195" s="54">
        <v>1500</v>
      </c>
      <c r="J195" s="114">
        <v>1200</v>
      </c>
      <c r="L195" s="588"/>
    </row>
    <row r="196" spans="1:12" ht="12" customHeight="1">
      <c r="A196" s="23">
        <v>6075</v>
      </c>
      <c r="B196" s="12">
        <v>116</v>
      </c>
      <c r="C196" s="12">
        <v>6111</v>
      </c>
      <c r="D196" s="12">
        <v>6171</v>
      </c>
      <c r="E196" s="2" t="s">
        <v>984</v>
      </c>
      <c r="F196" s="97">
        <v>0</v>
      </c>
      <c r="G196" s="4">
        <v>0</v>
      </c>
      <c r="H196" s="97">
        <v>1000</v>
      </c>
      <c r="I196" s="54">
        <v>1000</v>
      </c>
      <c r="J196" s="114">
        <v>800</v>
      </c>
      <c r="L196" s="588"/>
    </row>
    <row r="197" spans="1:12" ht="12" customHeight="1">
      <c r="A197" s="23">
        <v>6076</v>
      </c>
      <c r="B197" s="12">
        <v>116</v>
      </c>
      <c r="C197" s="12">
        <v>6111</v>
      </c>
      <c r="D197" s="12">
        <v>6171</v>
      </c>
      <c r="E197" s="2" t="s">
        <v>985</v>
      </c>
      <c r="F197" s="97">
        <v>0</v>
      </c>
      <c r="G197" s="4">
        <v>0</v>
      </c>
      <c r="H197" s="97">
        <v>300</v>
      </c>
      <c r="I197" s="54">
        <v>300</v>
      </c>
      <c r="J197" s="114">
        <v>800</v>
      </c>
      <c r="L197" s="588"/>
    </row>
    <row r="198" spans="1:10" ht="12" customHeight="1">
      <c r="A198" s="23">
        <v>6077</v>
      </c>
      <c r="B198" s="12">
        <v>116</v>
      </c>
      <c r="C198" s="12">
        <v>6111</v>
      </c>
      <c r="D198" s="12">
        <v>6171</v>
      </c>
      <c r="E198" s="2" t="s">
        <v>986</v>
      </c>
      <c r="F198" s="97">
        <v>0</v>
      </c>
      <c r="G198" s="4">
        <v>0</v>
      </c>
      <c r="H198" s="97">
        <v>400</v>
      </c>
      <c r="I198" s="54">
        <v>400</v>
      </c>
      <c r="J198" s="114">
        <v>0</v>
      </c>
    </row>
    <row r="199" spans="1:12" ht="12" customHeight="1">
      <c r="A199" s="23">
        <v>6149</v>
      </c>
      <c r="B199" s="12">
        <v>116</v>
      </c>
      <c r="C199" s="12">
        <v>6111</v>
      </c>
      <c r="D199" s="12">
        <v>6171</v>
      </c>
      <c r="E199" s="2" t="s">
        <v>851</v>
      </c>
      <c r="F199" s="97">
        <v>0</v>
      </c>
      <c r="G199" s="4">
        <v>0</v>
      </c>
      <c r="H199" s="97">
        <v>0</v>
      </c>
      <c r="I199" s="54">
        <v>0</v>
      </c>
      <c r="J199" s="114">
        <v>600</v>
      </c>
      <c r="L199" s="588"/>
    </row>
    <row r="200" spans="1:10" ht="12" customHeight="1">
      <c r="A200" s="23">
        <v>6150</v>
      </c>
      <c r="B200" s="12">
        <v>116</v>
      </c>
      <c r="C200" s="12">
        <v>6111</v>
      </c>
      <c r="D200" s="12">
        <v>6171</v>
      </c>
      <c r="E200" s="2" t="s">
        <v>850</v>
      </c>
      <c r="F200" s="97">
        <v>0</v>
      </c>
      <c r="G200" s="4">
        <v>0</v>
      </c>
      <c r="H200" s="97">
        <v>0</v>
      </c>
      <c r="I200" s="54">
        <v>0</v>
      </c>
      <c r="J200" s="114">
        <v>4600</v>
      </c>
    </row>
    <row r="201" spans="1:10" ht="12" customHeight="1">
      <c r="A201" s="23">
        <v>6151</v>
      </c>
      <c r="B201" s="12">
        <v>116</v>
      </c>
      <c r="C201" s="12">
        <v>6111</v>
      </c>
      <c r="D201" s="12">
        <v>6171</v>
      </c>
      <c r="E201" s="2" t="s">
        <v>852</v>
      </c>
      <c r="F201" s="97">
        <v>0</v>
      </c>
      <c r="G201" s="4">
        <v>0</v>
      </c>
      <c r="H201" s="97">
        <v>0</v>
      </c>
      <c r="I201" s="54">
        <v>0</v>
      </c>
      <c r="J201" s="114">
        <v>1100</v>
      </c>
    </row>
    <row r="202" spans="1:10" ht="12" customHeight="1">
      <c r="A202" s="23">
        <v>6152</v>
      </c>
      <c r="B202" s="12">
        <v>116</v>
      </c>
      <c r="C202" s="12">
        <v>6111</v>
      </c>
      <c r="D202" s="12">
        <v>6171</v>
      </c>
      <c r="E202" s="2" t="s">
        <v>781</v>
      </c>
      <c r="F202" s="97">
        <v>0</v>
      </c>
      <c r="G202" s="4">
        <v>0</v>
      </c>
      <c r="H202" s="97">
        <v>0</v>
      </c>
      <c r="I202" s="54">
        <v>0</v>
      </c>
      <c r="J202" s="114">
        <v>700</v>
      </c>
    </row>
    <row r="203" spans="1:10" ht="12" customHeight="1">
      <c r="A203" s="23">
        <v>6028</v>
      </c>
      <c r="B203" s="12">
        <v>116</v>
      </c>
      <c r="C203" s="12">
        <v>6119</v>
      </c>
      <c r="D203" s="12">
        <v>6171</v>
      </c>
      <c r="E203" s="3" t="s">
        <v>686</v>
      </c>
      <c r="F203" s="97">
        <v>800</v>
      </c>
      <c r="G203" s="340">
        <v>880.9</v>
      </c>
      <c r="H203" s="97">
        <v>900</v>
      </c>
      <c r="I203" s="54">
        <v>900</v>
      </c>
      <c r="J203" s="114">
        <v>800</v>
      </c>
    </row>
    <row r="204" spans="1:10" ht="12" customHeight="1">
      <c r="A204" s="23">
        <v>6029</v>
      </c>
      <c r="B204" s="12">
        <v>116</v>
      </c>
      <c r="C204" s="12">
        <v>6119</v>
      </c>
      <c r="D204" s="12">
        <v>6171</v>
      </c>
      <c r="E204" s="2" t="s">
        <v>195</v>
      </c>
      <c r="F204" s="97">
        <v>600</v>
      </c>
      <c r="G204" s="341">
        <v>701.5</v>
      </c>
      <c r="H204" s="97">
        <v>0</v>
      </c>
      <c r="I204" s="54">
        <v>0</v>
      </c>
      <c r="J204" s="118">
        <v>0</v>
      </c>
    </row>
    <row r="205" spans="1:10" ht="12" customHeight="1">
      <c r="A205" s="23">
        <v>6030</v>
      </c>
      <c r="B205" s="12">
        <v>116</v>
      </c>
      <c r="C205" s="12">
        <v>6125</v>
      </c>
      <c r="D205" s="12">
        <v>6171</v>
      </c>
      <c r="E205" s="2" t="s">
        <v>197</v>
      </c>
      <c r="F205" s="97">
        <v>3400</v>
      </c>
      <c r="G205" s="340">
        <v>1876.2</v>
      </c>
      <c r="H205" s="97">
        <v>3100</v>
      </c>
      <c r="I205" s="54">
        <v>3057</v>
      </c>
      <c r="J205" s="114">
        <v>1800</v>
      </c>
    </row>
    <row r="206" spans="1:10" ht="12" customHeight="1">
      <c r="A206" s="23">
        <v>6031</v>
      </c>
      <c r="B206" s="12">
        <v>116</v>
      </c>
      <c r="C206" s="12">
        <v>6125</v>
      </c>
      <c r="D206" s="12">
        <v>6171</v>
      </c>
      <c r="E206" s="2" t="s">
        <v>1389</v>
      </c>
      <c r="F206" s="97">
        <v>1500</v>
      </c>
      <c r="G206" s="340">
        <v>0</v>
      </c>
      <c r="H206" s="97">
        <v>800</v>
      </c>
      <c r="I206" s="54">
        <v>800</v>
      </c>
      <c r="J206" s="114">
        <v>200</v>
      </c>
    </row>
    <row r="207" spans="1:10" ht="12" customHeight="1">
      <c r="A207" s="23">
        <v>6032</v>
      </c>
      <c r="B207" s="12">
        <v>116</v>
      </c>
      <c r="C207" s="12">
        <v>6125</v>
      </c>
      <c r="D207" s="12">
        <v>6171</v>
      </c>
      <c r="E207" s="2" t="s">
        <v>198</v>
      </c>
      <c r="F207" s="97">
        <v>800</v>
      </c>
      <c r="G207" s="340">
        <v>0</v>
      </c>
      <c r="H207" s="97">
        <v>0</v>
      </c>
      <c r="I207" s="54">
        <v>0</v>
      </c>
      <c r="J207" s="114">
        <v>0</v>
      </c>
    </row>
    <row r="208" spans="1:10" ht="12" customHeight="1">
      <c r="A208" s="23">
        <v>6078</v>
      </c>
      <c r="B208" s="12">
        <v>116</v>
      </c>
      <c r="C208" s="12">
        <v>6125</v>
      </c>
      <c r="D208" s="12">
        <v>6171</v>
      </c>
      <c r="E208" s="2" t="s">
        <v>988</v>
      </c>
      <c r="F208" s="97">
        <v>0</v>
      </c>
      <c r="G208" s="4">
        <v>0</v>
      </c>
      <c r="H208" s="97">
        <v>400</v>
      </c>
      <c r="I208" s="54">
        <v>400</v>
      </c>
      <c r="J208" s="114">
        <v>0</v>
      </c>
    </row>
    <row r="209" spans="1:10" ht="12" customHeight="1">
      <c r="A209" s="23">
        <v>6079</v>
      </c>
      <c r="B209" s="12">
        <v>116</v>
      </c>
      <c r="C209" s="12">
        <v>6125</v>
      </c>
      <c r="D209" s="12">
        <v>6171</v>
      </c>
      <c r="E209" s="2" t="s">
        <v>989</v>
      </c>
      <c r="F209" s="97">
        <v>0</v>
      </c>
      <c r="G209" s="4">
        <v>0</v>
      </c>
      <c r="H209" s="97">
        <v>1500</v>
      </c>
      <c r="I209" s="54">
        <v>1500</v>
      </c>
      <c r="J209" s="114">
        <v>1200</v>
      </c>
    </row>
    <row r="210" spans="1:10" ht="12" customHeight="1">
      <c r="A210" s="23">
        <v>6080</v>
      </c>
      <c r="B210" s="12">
        <v>116</v>
      </c>
      <c r="C210" s="12">
        <v>6125</v>
      </c>
      <c r="D210" s="12">
        <v>6171</v>
      </c>
      <c r="E210" s="2" t="s">
        <v>990</v>
      </c>
      <c r="F210" s="97">
        <v>0</v>
      </c>
      <c r="G210" s="4">
        <v>0</v>
      </c>
      <c r="H210" s="97">
        <v>8000</v>
      </c>
      <c r="I210" s="54">
        <v>8000</v>
      </c>
      <c r="J210" s="114">
        <v>3950</v>
      </c>
    </row>
    <row r="211" spans="1:10" ht="12" customHeight="1">
      <c r="A211" s="23">
        <v>6081</v>
      </c>
      <c r="B211" s="12">
        <v>116</v>
      </c>
      <c r="C211" s="12">
        <v>6125</v>
      </c>
      <c r="D211" s="12">
        <v>6171</v>
      </c>
      <c r="E211" s="2" t="s">
        <v>987</v>
      </c>
      <c r="F211" s="97">
        <v>0</v>
      </c>
      <c r="G211" s="4">
        <v>0</v>
      </c>
      <c r="H211" s="97">
        <v>600</v>
      </c>
      <c r="I211" s="54">
        <v>600</v>
      </c>
      <c r="J211" s="114">
        <v>0</v>
      </c>
    </row>
    <row r="212" spans="1:10" ht="12" customHeight="1">
      <c r="A212" s="23">
        <v>6153</v>
      </c>
      <c r="B212" s="12">
        <v>116</v>
      </c>
      <c r="C212" s="12">
        <v>6125</v>
      </c>
      <c r="D212" s="12">
        <v>6171</v>
      </c>
      <c r="E212" s="2" t="s">
        <v>853</v>
      </c>
      <c r="F212" s="97">
        <v>0</v>
      </c>
      <c r="G212" s="4">
        <v>0</v>
      </c>
      <c r="H212" s="97">
        <v>0</v>
      </c>
      <c r="I212" s="54">
        <v>0</v>
      </c>
      <c r="J212" s="114">
        <v>200</v>
      </c>
    </row>
    <row r="213" spans="1:10" ht="13.5" customHeight="1">
      <c r="A213" s="39"/>
      <c r="B213" s="34" t="s">
        <v>793</v>
      </c>
      <c r="C213" s="33"/>
      <c r="D213" s="33"/>
      <c r="E213" s="109" t="s">
        <v>1103</v>
      </c>
      <c r="F213" s="102">
        <f>SUBTOTAL(9,F190:F212)</f>
        <v>14850</v>
      </c>
      <c r="G213" s="85">
        <f>SUBTOTAL(9,G190:G212)</f>
        <v>13645.199999999999</v>
      </c>
      <c r="H213" s="102">
        <f>SUBTOTAL(9,H190:H212)</f>
        <v>22880</v>
      </c>
      <c r="I213" s="324">
        <f>SUBTOTAL(9,I190:I212)</f>
        <v>22837</v>
      </c>
      <c r="J213" s="116">
        <f>SUBTOTAL(9,J190:J212)</f>
        <v>19950</v>
      </c>
    </row>
    <row r="214" spans="1:10" ht="12" customHeight="1">
      <c r="A214" s="12">
        <v>6100</v>
      </c>
      <c r="B214" s="12">
        <v>122</v>
      </c>
      <c r="C214" s="12">
        <v>6119</v>
      </c>
      <c r="D214" s="12">
        <v>2140</v>
      </c>
      <c r="E214" s="26" t="s">
        <v>1077</v>
      </c>
      <c r="F214" s="97">
        <v>0</v>
      </c>
      <c r="G214" s="4">
        <v>0</v>
      </c>
      <c r="H214" s="97">
        <v>0</v>
      </c>
      <c r="I214" s="54">
        <v>2130.9</v>
      </c>
      <c r="J214" s="114">
        <v>300</v>
      </c>
    </row>
    <row r="215" spans="1:10" ht="12" customHeight="1">
      <c r="A215" s="12">
        <v>6101</v>
      </c>
      <c r="B215" s="12">
        <v>122</v>
      </c>
      <c r="C215" s="12">
        <v>6119</v>
      </c>
      <c r="D215" s="12">
        <v>2140</v>
      </c>
      <c r="E215" s="26" t="s">
        <v>1078</v>
      </c>
      <c r="F215" s="97">
        <v>0</v>
      </c>
      <c r="G215" s="4">
        <v>0</v>
      </c>
      <c r="H215" s="97">
        <v>0</v>
      </c>
      <c r="I215" s="54">
        <v>2400</v>
      </c>
      <c r="J215" s="114">
        <v>300</v>
      </c>
    </row>
    <row r="216" spans="1:10" ht="12" customHeight="1">
      <c r="A216" s="12">
        <v>6042</v>
      </c>
      <c r="B216" s="12">
        <v>122</v>
      </c>
      <c r="C216" s="12">
        <v>6119</v>
      </c>
      <c r="D216" s="12">
        <v>2299</v>
      </c>
      <c r="E216" s="2" t="s">
        <v>1108</v>
      </c>
      <c r="F216" s="97">
        <v>0</v>
      </c>
      <c r="G216" s="4">
        <v>1428</v>
      </c>
      <c r="H216" s="97">
        <v>0</v>
      </c>
      <c r="I216" s="54">
        <v>529.6</v>
      </c>
      <c r="J216" s="114">
        <v>0</v>
      </c>
    </row>
    <row r="217" spans="1:10" ht="12" customHeight="1">
      <c r="A217" s="23">
        <v>6082</v>
      </c>
      <c r="B217" s="12">
        <v>122</v>
      </c>
      <c r="C217" s="12">
        <v>6119</v>
      </c>
      <c r="D217" s="12">
        <v>2299</v>
      </c>
      <c r="E217" s="2" t="s">
        <v>14</v>
      </c>
      <c r="F217" s="97">
        <v>0</v>
      </c>
      <c r="G217" s="4">
        <v>0</v>
      </c>
      <c r="H217" s="97">
        <v>1000</v>
      </c>
      <c r="I217" s="54">
        <v>470.4</v>
      </c>
      <c r="J217" s="114">
        <v>900</v>
      </c>
    </row>
    <row r="218" spans="1:10" ht="12" customHeight="1">
      <c r="A218" s="23">
        <v>6125</v>
      </c>
      <c r="B218" s="12">
        <v>122</v>
      </c>
      <c r="C218" s="12">
        <v>6201</v>
      </c>
      <c r="D218" s="12">
        <v>2251</v>
      </c>
      <c r="E218" s="2" t="s">
        <v>1079</v>
      </c>
      <c r="F218" s="97">
        <v>0</v>
      </c>
      <c r="G218" s="4">
        <v>0</v>
      </c>
      <c r="H218" s="97">
        <v>0</v>
      </c>
      <c r="I218" s="54">
        <v>1000</v>
      </c>
      <c r="J218" s="114">
        <v>0</v>
      </c>
    </row>
    <row r="219" spans="1:11" ht="22.5">
      <c r="A219" s="23">
        <v>6157</v>
      </c>
      <c r="B219" s="12">
        <v>122</v>
      </c>
      <c r="C219" s="12">
        <v>6319</v>
      </c>
      <c r="D219" s="12">
        <v>3636</v>
      </c>
      <c r="E219" s="321" t="s">
        <v>783</v>
      </c>
      <c r="F219" s="97">
        <v>0</v>
      </c>
      <c r="G219" s="4">
        <v>0</v>
      </c>
      <c r="H219" s="97">
        <v>0</v>
      </c>
      <c r="I219" s="54">
        <v>0</v>
      </c>
      <c r="J219" s="114">
        <v>0</v>
      </c>
      <c r="K219" s="27"/>
    </row>
    <row r="220" spans="1:10" ht="13.5" customHeight="1">
      <c r="A220" s="39"/>
      <c r="B220" s="34" t="s">
        <v>1018</v>
      </c>
      <c r="C220" s="33"/>
      <c r="D220" s="33"/>
      <c r="E220" s="37" t="s">
        <v>1013</v>
      </c>
      <c r="F220" s="102">
        <f>SUBTOTAL(9,F216:F216)</f>
        <v>0</v>
      </c>
      <c r="G220" s="85">
        <f>SUBTOTAL(9,G216:G216)</f>
        <v>1428</v>
      </c>
      <c r="H220" s="102">
        <f>SUBTOTAL(9,H214:H219)</f>
        <v>1000</v>
      </c>
      <c r="I220" s="324">
        <f>SUBTOTAL(9,I214:I219)</f>
        <v>6530.9</v>
      </c>
      <c r="J220" s="116">
        <f>SUBTOTAL(9,J214:J219)</f>
        <v>1500</v>
      </c>
    </row>
    <row r="221" spans="1:10" ht="12" customHeight="1">
      <c r="A221" s="12">
        <v>6033</v>
      </c>
      <c r="B221" s="12">
        <v>191</v>
      </c>
      <c r="C221" s="12">
        <v>6121</v>
      </c>
      <c r="D221" s="12">
        <v>3412</v>
      </c>
      <c r="E221" s="2" t="s">
        <v>199</v>
      </c>
      <c r="F221" s="97">
        <v>280</v>
      </c>
      <c r="G221" s="4">
        <v>362.3</v>
      </c>
      <c r="H221" s="97">
        <v>0</v>
      </c>
      <c r="I221" s="54">
        <v>0</v>
      </c>
      <c r="J221" s="114">
        <v>0</v>
      </c>
    </row>
    <row r="222" spans="1:10" ht="12" customHeight="1">
      <c r="A222" s="23">
        <v>6083</v>
      </c>
      <c r="B222" s="12">
        <v>191</v>
      </c>
      <c r="C222" s="10">
        <v>6121</v>
      </c>
      <c r="D222" s="12">
        <v>3412</v>
      </c>
      <c r="E222" s="11" t="s">
        <v>1080</v>
      </c>
      <c r="F222" s="97">
        <v>0</v>
      </c>
      <c r="G222" s="4">
        <v>594.5</v>
      </c>
      <c r="H222" s="97">
        <v>1200</v>
      </c>
      <c r="I222" s="54">
        <v>2766</v>
      </c>
      <c r="J222" s="114">
        <v>0</v>
      </c>
    </row>
    <row r="223" spans="1:10" ht="12" customHeight="1">
      <c r="A223" s="23">
        <v>6107</v>
      </c>
      <c r="B223" s="12">
        <v>191</v>
      </c>
      <c r="C223" s="10">
        <v>6121</v>
      </c>
      <c r="D223" s="12">
        <v>3412</v>
      </c>
      <c r="E223" s="11" t="s">
        <v>1081</v>
      </c>
      <c r="F223" s="97">
        <v>0</v>
      </c>
      <c r="G223" s="4">
        <v>0</v>
      </c>
      <c r="H223" s="97">
        <v>0</v>
      </c>
      <c r="I223" s="54">
        <v>2375</v>
      </c>
      <c r="J223" s="114">
        <v>0</v>
      </c>
    </row>
    <row r="224" spans="1:10" ht="12" customHeight="1">
      <c r="A224" s="10">
        <v>6129</v>
      </c>
      <c r="B224" s="23">
        <v>191</v>
      </c>
      <c r="C224" s="10">
        <v>6121</v>
      </c>
      <c r="D224" s="12">
        <v>3412</v>
      </c>
      <c r="E224" s="11" t="s">
        <v>1082</v>
      </c>
      <c r="F224" s="97">
        <v>0</v>
      </c>
      <c r="G224" s="4">
        <v>0</v>
      </c>
      <c r="H224" s="97">
        <v>0</v>
      </c>
      <c r="I224" s="54">
        <v>219</v>
      </c>
      <c r="J224" s="114">
        <v>0</v>
      </c>
    </row>
    <row r="225" spans="1:10" ht="12.75">
      <c r="A225" s="39"/>
      <c r="B225" s="34" t="s">
        <v>738</v>
      </c>
      <c r="C225" s="33"/>
      <c r="D225" s="33"/>
      <c r="E225" s="37" t="s">
        <v>159</v>
      </c>
      <c r="F225" s="102">
        <f>SUBTOTAL(9,F221:F224)</f>
        <v>280</v>
      </c>
      <c r="G225" s="85">
        <f>SUBTOTAL(9,G221:G224)</f>
        <v>956.8</v>
      </c>
      <c r="H225" s="102">
        <f>SUBTOTAL(9,H221:H224)</f>
        <v>1200</v>
      </c>
      <c r="I225" s="324">
        <f>SUBTOTAL(9,I221:I224)</f>
        <v>5360</v>
      </c>
      <c r="J225" s="116">
        <f>SUBTOTAL(9,J221:J224)</f>
        <v>0</v>
      </c>
    </row>
    <row r="226" spans="1:10" ht="12.75">
      <c r="A226" s="12">
        <v>6034</v>
      </c>
      <c r="B226" s="12">
        <v>201</v>
      </c>
      <c r="C226" s="12">
        <v>6351</v>
      </c>
      <c r="D226" s="12">
        <v>3111</v>
      </c>
      <c r="E226" s="2" t="s">
        <v>697</v>
      </c>
      <c r="F226" s="97">
        <v>5000</v>
      </c>
      <c r="G226" s="4">
        <v>1500</v>
      </c>
      <c r="H226" s="97">
        <v>0</v>
      </c>
      <c r="I226" s="54">
        <v>77.4</v>
      </c>
      <c r="J226" s="114">
        <v>0</v>
      </c>
    </row>
    <row r="227" spans="1:10" ht="12.75">
      <c r="A227" s="39"/>
      <c r="B227" s="34" t="s">
        <v>200</v>
      </c>
      <c r="C227" s="39"/>
      <c r="D227" s="39"/>
      <c r="E227" s="37" t="s">
        <v>349</v>
      </c>
      <c r="F227" s="102">
        <f>SUBTOTAL(9,F226)</f>
        <v>5000</v>
      </c>
      <c r="G227" s="85">
        <f>SUBTOTAL(9,G226)</f>
        <v>1500</v>
      </c>
      <c r="H227" s="102">
        <f>SUBTOTAL(9,H226)</f>
        <v>0</v>
      </c>
      <c r="I227" s="324">
        <f>SUBTOTAL(9,I226)</f>
        <v>77.4</v>
      </c>
      <c r="J227" s="116">
        <f>SUBTOTAL(9,J226)</f>
        <v>0</v>
      </c>
    </row>
    <row r="228" spans="1:10" ht="12.75">
      <c r="A228" s="23">
        <v>6116</v>
      </c>
      <c r="B228" s="12">
        <v>203</v>
      </c>
      <c r="C228" s="12">
        <v>6351</v>
      </c>
      <c r="D228" s="12">
        <v>3111</v>
      </c>
      <c r="E228" s="2" t="s">
        <v>697</v>
      </c>
      <c r="F228" s="97">
        <v>0</v>
      </c>
      <c r="G228" s="4">
        <v>0</v>
      </c>
      <c r="H228" s="97">
        <v>0</v>
      </c>
      <c r="I228" s="54">
        <v>160</v>
      </c>
      <c r="J228" s="114">
        <v>0</v>
      </c>
    </row>
    <row r="229" spans="1:10" ht="12.75">
      <c r="A229" s="39"/>
      <c r="B229" s="34" t="s">
        <v>1083</v>
      </c>
      <c r="C229" s="39"/>
      <c r="D229" s="39"/>
      <c r="E229" s="37" t="s">
        <v>350</v>
      </c>
      <c r="F229" s="102">
        <f>SUBTOTAL(9,F228)</f>
        <v>0</v>
      </c>
      <c r="G229" s="85">
        <f>SUBTOTAL(9,G228)</f>
        <v>0</v>
      </c>
      <c r="H229" s="102">
        <f>SUBTOTAL(9,H228)</f>
        <v>0</v>
      </c>
      <c r="I229" s="324">
        <f>SUBTOTAL(9,I228)</f>
        <v>160</v>
      </c>
      <c r="J229" s="116">
        <f>SUBTOTAL(9,J228)</f>
        <v>0</v>
      </c>
    </row>
    <row r="230" spans="1:10" ht="12.75">
      <c r="A230" s="23">
        <v>6084</v>
      </c>
      <c r="B230" s="12">
        <v>205</v>
      </c>
      <c r="C230" s="12">
        <v>6351</v>
      </c>
      <c r="D230" s="12">
        <v>3111</v>
      </c>
      <c r="E230" s="2" t="s">
        <v>697</v>
      </c>
      <c r="F230" s="97">
        <v>0</v>
      </c>
      <c r="G230" s="4">
        <v>0</v>
      </c>
      <c r="H230" s="97">
        <v>500</v>
      </c>
      <c r="I230" s="54">
        <v>760</v>
      </c>
      <c r="J230" s="114">
        <v>0</v>
      </c>
    </row>
    <row r="231" spans="1:10" ht="12.75">
      <c r="A231" s="39"/>
      <c r="B231" s="34" t="s">
        <v>15</v>
      </c>
      <c r="C231" s="39"/>
      <c r="D231" s="39"/>
      <c r="E231" s="37" t="s">
        <v>351</v>
      </c>
      <c r="F231" s="102">
        <f>SUBTOTAL(9,F230)</f>
        <v>0</v>
      </c>
      <c r="G231" s="85">
        <f>SUBTOTAL(9,G230)</f>
        <v>0</v>
      </c>
      <c r="H231" s="102">
        <f>SUBTOTAL(9,H230)</f>
        <v>500</v>
      </c>
      <c r="I231" s="324">
        <f>SUBTOTAL(9,I230)</f>
        <v>760</v>
      </c>
      <c r="J231" s="116">
        <f>SUBTOTAL(9,J230)</f>
        <v>0</v>
      </c>
    </row>
    <row r="232" spans="1:10" ht="12.75">
      <c r="A232" s="23">
        <v>6117</v>
      </c>
      <c r="B232" s="12">
        <v>206</v>
      </c>
      <c r="C232" s="12">
        <v>6351</v>
      </c>
      <c r="D232" s="12">
        <v>3111</v>
      </c>
      <c r="E232" s="2" t="s">
        <v>697</v>
      </c>
      <c r="F232" s="97">
        <v>0</v>
      </c>
      <c r="G232" s="4">
        <v>0</v>
      </c>
      <c r="H232" s="97">
        <v>0</v>
      </c>
      <c r="I232" s="54">
        <v>1827</v>
      </c>
      <c r="J232" s="114">
        <v>0</v>
      </c>
    </row>
    <row r="233" spans="1:10" ht="12.75">
      <c r="A233" s="39"/>
      <c r="B233" s="34" t="s">
        <v>1084</v>
      </c>
      <c r="C233" s="39"/>
      <c r="D233" s="39"/>
      <c r="E233" s="37" t="s">
        <v>352</v>
      </c>
      <c r="F233" s="102">
        <f>SUBTOTAL(9,F232)</f>
        <v>0</v>
      </c>
      <c r="G233" s="85">
        <f>SUBTOTAL(9,G232)</f>
        <v>0</v>
      </c>
      <c r="H233" s="102">
        <f>SUBTOTAL(9,H232)</f>
        <v>0</v>
      </c>
      <c r="I233" s="324">
        <f>SUBTOTAL(9,I232)</f>
        <v>1827</v>
      </c>
      <c r="J233" s="116">
        <f>SUBTOTAL(9,J232)</f>
        <v>0</v>
      </c>
    </row>
    <row r="234" spans="1:10" ht="12.75">
      <c r="A234" s="23">
        <v>6085</v>
      </c>
      <c r="B234" s="12">
        <v>207</v>
      </c>
      <c r="C234" s="12">
        <v>6351</v>
      </c>
      <c r="D234" s="12">
        <v>3111</v>
      </c>
      <c r="E234" s="2" t="s">
        <v>697</v>
      </c>
      <c r="F234" s="97">
        <v>0</v>
      </c>
      <c r="G234" s="4">
        <v>0</v>
      </c>
      <c r="H234" s="97">
        <v>1300</v>
      </c>
      <c r="I234" s="54">
        <v>900</v>
      </c>
      <c r="J234" s="114">
        <v>400</v>
      </c>
    </row>
    <row r="235" spans="1:10" ht="12.75">
      <c r="A235" s="39"/>
      <c r="B235" s="34" t="s">
        <v>16</v>
      </c>
      <c r="C235" s="39"/>
      <c r="D235" s="39"/>
      <c r="E235" s="38" t="s">
        <v>353</v>
      </c>
      <c r="F235" s="102">
        <f>SUBTOTAL(9,F234)</f>
        <v>0</v>
      </c>
      <c r="G235" s="85">
        <f>SUBTOTAL(9,G234)</f>
        <v>0</v>
      </c>
      <c r="H235" s="102">
        <f>SUBTOTAL(9,H234)</f>
        <v>1300</v>
      </c>
      <c r="I235" s="324">
        <f>SUBTOTAL(9,I234)</f>
        <v>900</v>
      </c>
      <c r="J235" s="116">
        <f>SUBTOTAL(9,J234)</f>
        <v>400</v>
      </c>
    </row>
    <row r="236" spans="1:10" ht="12.75">
      <c r="A236" s="23">
        <v>6154</v>
      </c>
      <c r="B236" s="12">
        <v>209</v>
      </c>
      <c r="C236" s="12">
        <v>6351</v>
      </c>
      <c r="D236" s="12">
        <v>3111</v>
      </c>
      <c r="E236" s="2" t="s">
        <v>697</v>
      </c>
      <c r="F236" s="97">
        <v>0</v>
      </c>
      <c r="G236" s="4">
        <v>0</v>
      </c>
      <c r="H236" s="97">
        <v>0</v>
      </c>
      <c r="I236" s="54">
        <v>0</v>
      </c>
      <c r="J236" s="114">
        <v>200</v>
      </c>
    </row>
    <row r="237" spans="1:10" ht="12.75">
      <c r="A237" s="39"/>
      <c r="B237" s="34" t="s">
        <v>741</v>
      </c>
      <c r="C237" s="39"/>
      <c r="D237" s="39"/>
      <c r="E237" s="38" t="s">
        <v>354</v>
      </c>
      <c r="F237" s="102">
        <f>SUBTOTAL(9,F236)</f>
        <v>0</v>
      </c>
      <c r="G237" s="85">
        <f>SUBTOTAL(9,G236)</f>
        <v>0</v>
      </c>
      <c r="H237" s="102">
        <f>SUBTOTAL(9,H236)</f>
        <v>0</v>
      </c>
      <c r="I237" s="324">
        <f>SUBTOTAL(9,I236)</f>
        <v>0</v>
      </c>
      <c r="J237" s="116">
        <f>SUBTOTAL(9,J236)</f>
        <v>200</v>
      </c>
    </row>
    <row r="238" spans="1:10" ht="12.75">
      <c r="A238" s="23">
        <v>6086</v>
      </c>
      <c r="B238" s="12">
        <v>211</v>
      </c>
      <c r="C238" s="12">
        <v>6351</v>
      </c>
      <c r="D238" s="12">
        <v>3111</v>
      </c>
      <c r="E238" s="2" t="s">
        <v>697</v>
      </c>
      <c r="F238" s="97">
        <v>0</v>
      </c>
      <c r="G238" s="4">
        <v>0</v>
      </c>
      <c r="H238" s="97">
        <v>100</v>
      </c>
      <c r="I238" s="54">
        <v>4932</v>
      </c>
      <c r="J238" s="114">
        <v>400</v>
      </c>
    </row>
    <row r="239" spans="1:10" ht="12.75">
      <c r="A239" s="39"/>
      <c r="B239" s="34" t="s">
        <v>742</v>
      </c>
      <c r="C239" s="39"/>
      <c r="D239" s="39"/>
      <c r="E239" s="38" t="s">
        <v>743</v>
      </c>
      <c r="F239" s="102">
        <f>SUBTOTAL(9,F238)</f>
        <v>0</v>
      </c>
      <c r="G239" s="85">
        <f>SUBTOTAL(9,G238)</f>
        <v>0</v>
      </c>
      <c r="H239" s="102">
        <f>SUBTOTAL(9,H238)</f>
        <v>100</v>
      </c>
      <c r="I239" s="324">
        <f>SUBTOTAL(9,I238)</f>
        <v>4932</v>
      </c>
      <c r="J239" s="116">
        <f>SUBTOTAL(9,J238)</f>
        <v>400</v>
      </c>
    </row>
    <row r="240" spans="1:10" ht="12.75">
      <c r="A240" s="23">
        <v>6087</v>
      </c>
      <c r="B240" s="12">
        <v>212</v>
      </c>
      <c r="C240" s="12">
        <v>6351</v>
      </c>
      <c r="D240" s="12">
        <v>3111</v>
      </c>
      <c r="E240" s="2" t="s">
        <v>697</v>
      </c>
      <c r="F240" s="97">
        <v>0</v>
      </c>
      <c r="G240" s="4">
        <v>0</v>
      </c>
      <c r="H240" s="97">
        <v>250</v>
      </c>
      <c r="I240" s="54">
        <v>250</v>
      </c>
      <c r="J240" s="114">
        <v>100</v>
      </c>
    </row>
    <row r="241" spans="1:10" ht="12.75">
      <c r="A241" s="39"/>
      <c r="B241" s="34" t="s">
        <v>289</v>
      </c>
      <c r="C241" s="39"/>
      <c r="D241" s="39"/>
      <c r="E241" s="38" t="s">
        <v>226</v>
      </c>
      <c r="F241" s="102">
        <f>SUBTOTAL(9,F240)</f>
        <v>0</v>
      </c>
      <c r="G241" s="85">
        <f>SUBTOTAL(9,G240)</f>
        <v>0</v>
      </c>
      <c r="H241" s="102">
        <f>SUBTOTAL(9,H240)</f>
        <v>250</v>
      </c>
      <c r="I241" s="324">
        <f>SUBTOTAL(9,I240)</f>
        <v>250</v>
      </c>
      <c r="J241" s="116">
        <f>SUBTOTAL(9,J240)</f>
        <v>100</v>
      </c>
    </row>
    <row r="242" spans="1:10" ht="12.75">
      <c r="A242" s="23">
        <v>6088</v>
      </c>
      <c r="B242" s="12">
        <v>213</v>
      </c>
      <c r="C242" s="12">
        <v>6351</v>
      </c>
      <c r="D242" s="12">
        <v>3113</v>
      </c>
      <c r="E242" s="2" t="s">
        <v>697</v>
      </c>
      <c r="F242" s="97">
        <v>0</v>
      </c>
      <c r="G242" s="4">
        <v>0</v>
      </c>
      <c r="H242" s="97">
        <v>7200</v>
      </c>
      <c r="I242" s="54">
        <v>7250</v>
      </c>
      <c r="J242" s="114">
        <v>2500</v>
      </c>
    </row>
    <row r="243" spans="1:10" ht="12.75">
      <c r="A243" s="39"/>
      <c r="B243" s="34" t="s">
        <v>744</v>
      </c>
      <c r="C243" s="39"/>
      <c r="D243" s="39"/>
      <c r="E243" s="38" t="s">
        <v>356</v>
      </c>
      <c r="F243" s="102">
        <f>SUBTOTAL(9,F242)</f>
        <v>0</v>
      </c>
      <c r="G243" s="85">
        <f>SUBTOTAL(9,G242)</f>
        <v>0</v>
      </c>
      <c r="H243" s="102">
        <f>SUBTOTAL(9,H242)</f>
        <v>7200</v>
      </c>
      <c r="I243" s="324">
        <f>SUBTOTAL(9,I242)</f>
        <v>7250</v>
      </c>
      <c r="J243" s="116">
        <f>SUBTOTAL(9,J242)</f>
        <v>2500</v>
      </c>
    </row>
    <row r="244" spans="1:10" ht="12.75">
      <c r="A244" s="12">
        <v>6047</v>
      </c>
      <c r="B244" s="12" t="s">
        <v>291</v>
      </c>
      <c r="C244" s="12">
        <v>6351</v>
      </c>
      <c r="D244" s="12" t="s">
        <v>897</v>
      </c>
      <c r="E244" s="2" t="s">
        <v>697</v>
      </c>
      <c r="F244" s="97">
        <v>0</v>
      </c>
      <c r="G244" s="4">
        <v>760</v>
      </c>
      <c r="H244" s="97">
        <v>5300</v>
      </c>
      <c r="I244" s="54">
        <v>4520</v>
      </c>
      <c r="J244" s="114">
        <v>4000</v>
      </c>
    </row>
    <row r="245" spans="1:10" ht="12.75">
      <c r="A245" s="33"/>
      <c r="B245" s="34" t="s">
        <v>745</v>
      </c>
      <c r="C245" s="39"/>
      <c r="D245" s="39"/>
      <c r="E245" s="37" t="s">
        <v>227</v>
      </c>
      <c r="F245" s="102">
        <f>SUBTOTAL(9,F244:F244)</f>
        <v>0</v>
      </c>
      <c r="G245" s="85">
        <f>SUBTOTAL(9,G244:G244)</f>
        <v>760</v>
      </c>
      <c r="H245" s="102">
        <f>SUBTOTAL(9,H244:H244)</f>
        <v>5300</v>
      </c>
      <c r="I245" s="324">
        <f>SUBTOTAL(9,I244:I244)</f>
        <v>4520</v>
      </c>
      <c r="J245" s="116">
        <f>SUBTOTAL(9,J244:J244)</f>
        <v>4000</v>
      </c>
    </row>
    <row r="246" spans="1:10" ht="12.75">
      <c r="A246" s="23">
        <v>6118</v>
      </c>
      <c r="B246" s="23">
        <v>215</v>
      </c>
      <c r="C246" s="23">
        <v>6351</v>
      </c>
      <c r="D246" s="23">
        <v>3113</v>
      </c>
      <c r="E246" s="2" t="s">
        <v>697</v>
      </c>
      <c r="F246" s="103">
        <v>0</v>
      </c>
      <c r="G246" s="4">
        <v>0</v>
      </c>
      <c r="H246" s="104">
        <v>0</v>
      </c>
      <c r="I246" s="325">
        <v>460</v>
      </c>
      <c r="J246" s="119">
        <v>0</v>
      </c>
    </row>
    <row r="247" spans="1:10" ht="12.75">
      <c r="A247" s="33"/>
      <c r="B247" s="34" t="s">
        <v>746</v>
      </c>
      <c r="C247" s="39"/>
      <c r="D247" s="39"/>
      <c r="E247" s="37" t="s">
        <v>228</v>
      </c>
      <c r="F247" s="102">
        <f>SUBTOTAL(9,F246)</f>
        <v>0</v>
      </c>
      <c r="G247" s="85">
        <f>SUBTOTAL(9,G246)</f>
        <v>0</v>
      </c>
      <c r="H247" s="102">
        <f>SUBTOTAL(9,H246)</f>
        <v>0</v>
      </c>
      <c r="I247" s="324">
        <f>SUBTOTAL(9,I246)</f>
        <v>460</v>
      </c>
      <c r="J247" s="116">
        <f>SUBTOTAL(9,J246)</f>
        <v>0</v>
      </c>
    </row>
    <row r="248" spans="1:10" ht="12.75">
      <c r="A248" s="23">
        <v>6089</v>
      </c>
      <c r="B248" s="12">
        <v>217</v>
      </c>
      <c r="C248" s="12">
        <v>6351</v>
      </c>
      <c r="D248" s="12">
        <v>3113</v>
      </c>
      <c r="E248" s="2" t="s">
        <v>697</v>
      </c>
      <c r="F248" s="103">
        <v>0</v>
      </c>
      <c r="G248" s="4">
        <v>0</v>
      </c>
      <c r="H248" s="104">
        <v>200</v>
      </c>
      <c r="I248" s="325">
        <v>775</v>
      </c>
      <c r="J248" s="119">
        <v>0</v>
      </c>
    </row>
    <row r="249" spans="1:10" ht="12.75">
      <c r="A249" s="39"/>
      <c r="B249" s="34" t="s">
        <v>304</v>
      </c>
      <c r="C249" s="39"/>
      <c r="D249" s="39"/>
      <c r="E249" s="38" t="s">
        <v>357</v>
      </c>
      <c r="F249" s="102">
        <f>SUBTOTAL(9,F248)</f>
        <v>0</v>
      </c>
      <c r="G249" s="85">
        <f>SUBTOTAL(9,G248)</f>
        <v>0</v>
      </c>
      <c r="H249" s="102">
        <f>SUBTOTAL(9,H248)</f>
        <v>200</v>
      </c>
      <c r="I249" s="324">
        <f>SUBTOTAL(9,I248)</f>
        <v>775</v>
      </c>
      <c r="J249" s="116">
        <f>SUBTOTAL(9,J248)</f>
        <v>0</v>
      </c>
    </row>
    <row r="250" spans="1:10" ht="12.75">
      <c r="A250" s="12">
        <v>6050</v>
      </c>
      <c r="B250" s="12">
        <v>219</v>
      </c>
      <c r="C250" s="12">
        <v>6351</v>
      </c>
      <c r="D250" s="12" t="s">
        <v>897</v>
      </c>
      <c r="E250" s="2" t="s">
        <v>697</v>
      </c>
      <c r="F250" s="97">
        <v>0</v>
      </c>
      <c r="G250" s="4">
        <v>923.8</v>
      </c>
      <c r="H250" s="97">
        <v>0</v>
      </c>
      <c r="I250" s="54">
        <v>1495.7</v>
      </c>
      <c r="J250" s="114">
        <v>0</v>
      </c>
    </row>
    <row r="251" spans="1:10" ht="12.75">
      <c r="A251" s="33"/>
      <c r="B251" s="34" t="s">
        <v>308</v>
      </c>
      <c r="C251" s="39"/>
      <c r="D251" s="39"/>
      <c r="E251" s="37" t="s">
        <v>359</v>
      </c>
      <c r="F251" s="102">
        <f>SUBTOTAL(9,F250:F250)</f>
        <v>0</v>
      </c>
      <c r="G251" s="85">
        <f>SUBTOTAL(9,G250:G250)</f>
        <v>923.8</v>
      </c>
      <c r="H251" s="102">
        <f>SUBTOTAL(9,H250:H250)</f>
        <v>0</v>
      </c>
      <c r="I251" s="324">
        <f>SUBTOTAL(9,I250:I250)</f>
        <v>1495.7</v>
      </c>
      <c r="J251" s="116">
        <f>SUBTOTAL(9,J250:J250)</f>
        <v>0</v>
      </c>
    </row>
    <row r="252" spans="1:10" ht="12.75">
      <c r="A252" s="23">
        <v>6090</v>
      </c>
      <c r="B252" s="12">
        <v>220</v>
      </c>
      <c r="C252" s="12">
        <v>6351</v>
      </c>
      <c r="D252" s="12">
        <v>3113</v>
      </c>
      <c r="E252" s="2" t="s">
        <v>697</v>
      </c>
      <c r="F252" s="97">
        <v>0</v>
      </c>
      <c r="G252" s="4">
        <v>0</v>
      </c>
      <c r="H252" s="97">
        <v>450</v>
      </c>
      <c r="I252" s="54">
        <v>450</v>
      </c>
      <c r="J252" s="114">
        <v>0</v>
      </c>
    </row>
    <row r="253" spans="1:10" ht="12.75">
      <c r="A253" s="39"/>
      <c r="B253" s="34" t="s">
        <v>747</v>
      </c>
      <c r="C253" s="39"/>
      <c r="D253" s="39"/>
      <c r="E253" s="38" t="s">
        <v>230</v>
      </c>
      <c r="F253" s="102">
        <f>SUBTOTAL(9,F252:F252)</f>
        <v>0</v>
      </c>
      <c r="G253" s="85">
        <f>SUBTOTAL(9,G252:G252)</f>
        <v>0</v>
      </c>
      <c r="H253" s="102">
        <f>SUBTOTAL(9,H252:H252)</f>
        <v>450</v>
      </c>
      <c r="I253" s="324">
        <f>SUBTOTAL(9,I252:I252)</f>
        <v>450</v>
      </c>
      <c r="J253" s="116">
        <f>SUBTOTAL(9,J252:J252)</f>
        <v>0</v>
      </c>
    </row>
    <row r="254" spans="1:10" ht="12.75">
      <c r="A254" s="12">
        <v>6035</v>
      </c>
      <c r="B254" s="12">
        <v>221</v>
      </c>
      <c r="C254" s="12">
        <v>6351</v>
      </c>
      <c r="D254" s="12">
        <v>3113</v>
      </c>
      <c r="E254" s="2" t="s">
        <v>697</v>
      </c>
      <c r="F254" s="97">
        <v>2500</v>
      </c>
      <c r="G254" s="4">
        <v>7108.4</v>
      </c>
      <c r="H254" s="97">
        <v>3000</v>
      </c>
      <c r="I254" s="54">
        <v>2719.1</v>
      </c>
      <c r="J254" s="114">
        <v>0</v>
      </c>
    </row>
    <row r="255" spans="1:10" ht="12.75">
      <c r="A255" s="39"/>
      <c r="B255" s="34" t="s">
        <v>748</v>
      </c>
      <c r="C255" s="33"/>
      <c r="D255" s="33"/>
      <c r="E255" s="37" t="s">
        <v>749</v>
      </c>
      <c r="F255" s="102">
        <f>SUBTOTAL(9,F254)</f>
        <v>2500</v>
      </c>
      <c r="G255" s="85">
        <f>SUBTOTAL(9,G254)</f>
        <v>7108.4</v>
      </c>
      <c r="H255" s="102">
        <f>SUBTOTAL(9,H254)</f>
        <v>3000</v>
      </c>
      <c r="I255" s="324">
        <f>SUBTOTAL(9,I254)</f>
        <v>2719.1</v>
      </c>
      <c r="J255" s="116">
        <f>SUBTOTAL(9,J254)</f>
        <v>0</v>
      </c>
    </row>
    <row r="256" spans="1:10" ht="12.75">
      <c r="A256" s="23">
        <v>6155</v>
      </c>
      <c r="B256" s="12">
        <v>223</v>
      </c>
      <c r="C256" s="12">
        <v>6351</v>
      </c>
      <c r="D256" s="12">
        <v>3113</v>
      </c>
      <c r="E256" s="2" t="s">
        <v>697</v>
      </c>
      <c r="F256" s="97">
        <v>0</v>
      </c>
      <c r="G256" s="4">
        <v>0</v>
      </c>
      <c r="H256" s="97">
        <v>0</v>
      </c>
      <c r="I256" s="54">
        <v>0</v>
      </c>
      <c r="J256" s="114">
        <v>250</v>
      </c>
    </row>
    <row r="257" spans="1:10" ht="12.75">
      <c r="A257" s="39"/>
      <c r="B257" s="34" t="s">
        <v>752</v>
      </c>
      <c r="C257" s="33"/>
      <c r="D257" s="33"/>
      <c r="E257" s="37" t="s">
        <v>780</v>
      </c>
      <c r="F257" s="102">
        <f>SUBTOTAL(9,F256)</f>
        <v>0</v>
      </c>
      <c r="G257" s="85">
        <f>SUBTOTAL(9,G256)</f>
        <v>0</v>
      </c>
      <c r="H257" s="102">
        <f>SUBTOTAL(9,H256)</f>
        <v>0</v>
      </c>
      <c r="I257" s="324">
        <f>SUBTOTAL(9,I256)</f>
        <v>0</v>
      </c>
      <c r="J257" s="116">
        <f>SUBTOTAL(9,J256)</f>
        <v>250</v>
      </c>
    </row>
    <row r="258" spans="1:10" ht="12.75">
      <c r="A258" s="12">
        <v>6119</v>
      </c>
      <c r="B258" s="12">
        <v>224</v>
      </c>
      <c r="C258" s="12">
        <v>6351</v>
      </c>
      <c r="D258" s="12">
        <v>3113</v>
      </c>
      <c r="E258" s="2" t="s">
        <v>697</v>
      </c>
      <c r="F258" s="97">
        <v>0</v>
      </c>
      <c r="G258" s="4">
        <v>0</v>
      </c>
      <c r="H258" s="97">
        <v>0</v>
      </c>
      <c r="I258" s="54">
        <v>130</v>
      </c>
      <c r="J258" s="114">
        <v>600</v>
      </c>
    </row>
    <row r="259" spans="1:10" ht="12.75">
      <c r="A259" s="39"/>
      <c r="B259" s="34" t="s">
        <v>315</v>
      </c>
      <c r="C259" s="33"/>
      <c r="D259" s="33"/>
      <c r="E259" s="37" t="s">
        <v>177</v>
      </c>
      <c r="F259" s="102">
        <f>SUBTOTAL(9,F258)</f>
        <v>0</v>
      </c>
      <c r="G259" s="85">
        <f>SUBTOTAL(9,G258)</f>
        <v>0</v>
      </c>
      <c r="H259" s="102">
        <f>SUBTOTAL(9,H258:H258)</f>
        <v>0</v>
      </c>
      <c r="I259" s="324">
        <f>SUBTOTAL(9,I258:I258)</f>
        <v>130</v>
      </c>
      <c r="J259" s="116">
        <f>SUBTOTAL(9,J258:J258)</f>
        <v>600</v>
      </c>
    </row>
    <row r="260" spans="1:10" ht="12.75">
      <c r="A260" s="23">
        <v>6091</v>
      </c>
      <c r="B260" s="12">
        <v>225</v>
      </c>
      <c r="C260" s="12">
        <v>6351</v>
      </c>
      <c r="D260" s="12">
        <v>3113</v>
      </c>
      <c r="E260" s="2" t="s">
        <v>697</v>
      </c>
      <c r="F260" s="97">
        <v>0</v>
      </c>
      <c r="G260" s="4">
        <v>0</v>
      </c>
      <c r="H260" s="97">
        <v>100</v>
      </c>
      <c r="I260" s="54">
        <v>288</v>
      </c>
      <c r="J260" s="114">
        <v>1800</v>
      </c>
    </row>
    <row r="261" spans="1:10" ht="12.75">
      <c r="A261" s="39"/>
      <c r="B261" s="34" t="s">
        <v>753</v>
      </c>
      <c r="C261" s="39"/>
      <c r="D261" s="39"/>
      <c r="E261" s="38" t="s">
        <v>360</v>
      </c>
      <c r="F261" s="102">
        <f>SUBTOTAL(9,F260)</f>
        <v>0</v>
      </c>
      <c r="G261" s="85">
        <f>SUBTOTAL(9,G260)</f>
        <v>0</v>
      </c>
      <c r="H261" s="102">
        <f>SUBTOTAL(9,H260:H260)</f>
        <v>100</v>
      </c>
      <c r="I261" s="324">
        <f>SUBTOTAL(9,I260:I260)</f>
        <v>288</v>
      </c>
      <c r="J261" s="116">
        <f>SUBTOTAL(9,J260:J260)</f>
        <v>1800</v>
      </c>
    </row>
    <row r="262" spans="1:10" ht="12.75">
      <c r="A262" s="23">
        <v>6092</v>
      </c>
      <c r="B262" s="12">
        <v>227</v>
      </c>
      <c r="C262" s="12">
        <v>6351</v>
      </c>
      <c r="D262" s="12">
        <v>3113</v>
      </c>
      <c r="E262" s="2" t="s">
        <v>697</v>
      </c>
      <c r="F262" s="97">
        <v>0</v>
      </c>
      <c r="G262" s="4">
        <v>0</v>
      </c>
      <c r="H262" s="97">
        <v>1000</v>
      </c>
      <c r="I262" s="54">
        <v>1494</v>
      </c>
      <c r="J262" s="114">
        <v>500</v>
      </c>
    </row>
    <row r="263" spans="1:10" ht="12.75">
      <c r="A263" s="39"/>
      <c r="B263" s="34" t="s">
        <v>754</v>
      </c>
      <c r="C263" s="39"/>
      <c r="D263" s="39"/>
      <c r="E263" s="38" t="s">
        <v>231</v>
      </c>
      <c r="F263" s="102">
        <f>SUBTOTAL(9,F262)</f>
        <v>0</v>
      </c>
      <c r="G263" s="85">
        <f>SUBTOTAL(9,G262)</f>
        <v>0</v>
      </c>
      <c r="H263" s="102">
        <f>SUBTOTAL(9,H262)</f>
        <v>1000</v>
      </c>
      <c r="I263" s="324">
        <f>SUBTOTAL(9,I262)</f>
        <v>1494</v>
      </c>
      <c r="J263" s="116">
        <f>SUBTOTAL(9,J262)</f>
        <v>500</v>
      </c>
    </row>
    <row r="264" spans="1:10" ht="12.75">
      <c r="A264" s="23">
        <v>6093</v>
      </c>
      <c r="B264" s="10">
        <v>228</v>
      </c>
      <c r="C264" s="10">
        <v>6351</v>
      </c>
      <c r="D264" s="10">
        <v>3113</v>
      </c>
      <c r="E264" s="11" t="s">
        <v>697</v>
      </c>
      <c r="F264" s="104">
        <v>0</v>
      </c>
      <c r="G264" s="4">
        <v>0</v>
      </c>
      <c r="H264" s="104">
        <v>50</v>
      </c>
      <c r="I264" s="325">
        <v>50</v>
      </c>
      <c r="J264" s="119">
        <v>0</v>
      </c>
    </row>
    <row r="265" spans="1:10" ht="12.75">
      <c r="A265" s="39"/>
      <c r="B265" s="34" t="s">
        <v>755</v>
      </c>
      <c r="C265" s="34"/>
      <c r="D265" s="33"/>
      <c r="E265" s="34" t="s">
        <v>361</v>
      </c>
      <c r="F265" s="102">
        <f>SUBTOTAL(9,F264)</f>
        <v>0</v>
      </c>
      <c r="G265" s="85">
        <f>SUBTOTAL(9,G264)</f>
        <v>0</v>
      </c>
      <c r="H265" s="102">
        <f>SUBTOTAL(9,H264)</f>
        <v>50</v>
      </c>
      <c r="I265" s="324">
        <f>SUBTOTAL(9,I264)</f>
        <v>50</v>
      </c>
      <c r="J265" s="116">
        <f>SUBTOTAL(9,J264)</f>
        <v>0</v>
      </c>
    </row>
    <row r="266" spans="1:10" ht="12.75">
      <c r="A266" s="23">
        <v>6120</v>
      </c>
      <c r="B266" s="10">
        <v>229</v>
      </c>
      <c r="C266" s="10">
        <v>6351</v>
      </c>
      <c r="D266" s="10">
        <v>3141</v>
      </c>
      <c r="E266" s="11" t="s">
        <v>697</v>
      </c>
      <c r="F266" s="97">
        <v>0</v>
      </c>
      <c r="G266" s="4">
        <v>0</v>
      </c>
      <c r="H266" s="104">
        <v>0</v>
      </c>
      <c r="I266" s="325">
        <v>1070</v>
      </c>
      <c r="J266" s="119">
        <v>0</v>
      </c>
    </row>
    <row r="267" spans="1:10" ht="12.75">
      <c r="A267" s="39"/>
      <c r="B267" s="34" t="s">
        <v>756</v>
      </c>
      <c r="C267" s="34"/>
      <c r="D267" s="33"/>
      <c r="E267" s="34" t="s">
        <v>390</v>
      </c>
      <c r="F267" s="102">
        <f>SUBTOTAL(9,F266)</f>
        <v>0</v>
      </c>
      <c r="G267" s="85">
        <f>SUBTOTAL(9,G266)</f>
        <v>0</v>
      </c>
      <c r="H267" s="102">
        <f>SUBTOTAL(9,H266)</f>
        <v>0</v>
      </c>
      <c r="I267" s="324">
        <f>SUBTOTAL(9,I266)</f>
        <v>1070</v>
      </c>
      <c r="J267" s="116">
        <f>SUBTOTAL(9,J266)</f>
        <v>0</v>
      </c>
    </row>
    <row r="268" spans="1:10" ht="12.75">
      <c r="A268" s="23">
        <v>6121</v>
      </c>
      <c r="B268" s="10">
        <v>230</v>
      </c>
      <c r="C268" s="10">
        <v>6351</v>
      </c>
      <c r="D268" s="10">
        <v>3111</v>
      </c>
      <c r="E268" s="2" t="s">
        <v>697</v>
      </c>
      <c r="F268" s="97">
        <v>0</v>
      </c>
      <c r="G268" s="4">
        <v>0</v>
      </c>
      <c r="H268" s="104">
        <v>0</v>
      </c>
      <c r="I268" s="325">
        <v>250</v>
      </c>
      <c r="J268" s="119">
        <v>0</v>
      </c>
    </row>
    <row r="269" spans="1:10" ht="12.75">
      <c r="A269" s="39"/>
      <c r="B269" s="34" t="s">
        <v>769</v>
      </c>
      <c r="C269" s="39"/>
      <c r="D269" s="39"/>
      <c r="E269" s="38" t="s">
        <v>918</v>
      </c>
      <c r="F269" s="102">
        <f>SUBTOTAL(9,F268)</f>
        <v>0</v>
      </c>
      <c r="G269" s="85">
        <f>SUBTOTAL(9,G268)</f>
        <v>0</v>
      </c>
      <c r="H269" s="102">
        <f>SUBTOTAL(9,H268)</f>
        <v>0</v>
      </c>
      <c r="I269" s="324">
        <f>SUBTOTAL(9,I268)</f>
        <v>250</v>
      </c>
      <c r="J269" s="116">
        <f>SUBTOTAL(9,J268)</f>
        <v>0</v>
      </c>
    </row>
    <row r="270" spans="1:10" ht="12.75">
      <c r="A270" s="23">
        <v>6094</v>
      </c>
      <c r="B270" s="12">
        <v>231</v>
      </c>
      <c r="C270" s="12">
        <v>6351</v>
      </c>
      <c r="D270" s="12">
        <v>3111</v>
      </c>
      <c r="E270" s="2" t="s">
        <v>697</v>
      </c>
      <c r="F270" s="97">
        <v>0</v>
      </c>
      <c r="G270" s="4">
        <v>0</v>
      </c>
      <c r="H270" s="104">
        <v>350</v>
      </c>
      <c r="I270" s="325">
        <v>548</v>
      </c>
      <c r="J270" s="119">
        <v>100</v>
      </c>
    </row>
    <row r="271" spans="1:10" ht="12.75">
      <c r="A271" s="39"/>
      <c r="B271" s="34" t="s">
        <v>770</v>
      </c>
      <c r="C271" s="39"/>
      <c r="D271" s="39"/>
      <c r="E271" s="38" t="s">
        <v>256</v>
      </c>
      <c r="F271" s="102">
        <f>SUBTOTAL(9,F270)</f>
        <v>0</v>
      </c>
      <c r="G271" s="85">
        <f>SUBTOTAL(9,G270)</f>
        <v>0</v>
      </c>
      <c r="H271" s="102">
        <f>SUBTOTAL(9,H270)</f>
        <v>350</v>
      </c>
      <c r="I271" s="324">
        <f>SUBTOTAL(9,I270)</f>
        <v>548</v>
      </c>
      <c r="J271" s="116">
        <f>SUBTOTAL(9,J270)</f>
        <v>100</v>
      </c>
    </row>
    <row r="272" spans="1:10" ht="12.75">
      <c r="A272" s="23">
        <v>6095</v>
      </c>
      <c r="B272" s="12">
        <v>234</v>
      </c>
      <c r="C272" s="12">
        <v>6351</v>
      </c>
      <c r="D272" s="12">
        <v>3111</v>
      </c>
      <c r="E272" s="2" t="s">
        <v>697</v>
      </c>
      <c r="F272" s="97">
        <v>0</v>
      </c>
      <c r="G272" s="4">
        <v>0</v>
      </c>
      <c r="H272" s="104">
        <v>250</v>
      </c>
      <c r="I272" s="325">
        <v>480</v>
      </c>
      <c r="J272" s="119">
        <v>200</v>
      </c>
    </row>
    <row r="273" spans="1:10" ht="12.75">
      <c r="A273" s="39"/>
      <c r="B273" s="34" t="s">
        <v>785</v>
      </c>
      <c r="C273" s="39"/>
      <c r="D273" s="39"/>
      <c r="E273" s="38" t="s">
        <v>917</v>
      </c>
      <c r="F273" s="102">
        <f>SUBTOTAL(9,F272)</f>
        <v>0</v>
      </c>
      <c r="G273" s="85">
        <f>SUBTOTAL(9,G272)</f>
        <v>0</v>
      </c>
      <c r="H273" s="102">
        <f>SUBTOTAL(9,H272)</f>
        <v>250</v>
      </c>
      <c r="I273" s="324">
        <f>SUBTOTAL(9,I272)</f>
        <v>480</v>
      </c>
      <c r="J273" s="116">
        <f>SUBTOTAL(9,J272)</f>
        <v>200</v>
      </c>
    </row>
    <row r="274" spans="1:10" ht="12.75">
      <c r="A274" s="23">
        <v>6096</v>
      </c>
      <c r="B274" s="12">
        <v>235</v>
      </c>
      <c r="C274" s="12">
        <v>6351</v>
      </c>
      <c r="D274" s="12">
        <v>3111</v>
      </c>
      <c r="E274" s="2" t="s">
        <v>697</v>
      </c>
      <c r="F274" s="97">
        <v>0</v>
      </c>
      <c r="G274" s="4">
        <v>0</v>
      </c>
      <c r="H274" s="104">
        <v>450</v>
      </c>
      <c r="I274" s="325">
        <v>600</v>
      </c>
      <c r="J274" s="119">
        <v>350</v>
      </c>
    </row>
    <row r="275" spans="1:10" ht="12.75">
      <c r="A275" s="39"/>
      <c r="B275" s="34" t="s">
        <v>786</v>
      </c>
      <c r="C275" s="39"/>
      <c r="D275" s="39"/>
      <c r="E275" s="38" t="s">
        <v>257</v>
      </c>
      <c r="F275" s="102">
        <f>SUBTOTAL(9,F274)</f>
        <v>0</v>
      </c>
      <c r="G275" s="85">
        <f>SUBTOTAL(9,G274)</f>
        <v>0</v>
      </c>
      <c r="H275" s="102">
        <f>SUBTOTAL(9,H274)</f>
        <v>450</v>
      </c>
      <c r="I275" s="324">
        <f>SUBTOTAL(9,I274)</f>
        <v>600</v>
      </c>
      <c r="J275" s="116">
        <f>SUBTOTAL(9,J274)</f>
        <v>350</v>
      </c>
    </row>
    <row r="276" spans="1:10" ht="12.75">
      <c r="A276" s="23">
        <v>6122</v>
      </c>
      <c r="B276" s="12">
        <v>236</v>
      </c>
      <c r="C276" s="12">
        <v>6351</v>
      </c>
      <c r="D276" s="12">
        <v>3113</v>
      </c>
      <c r="E276" s="2" t="s">
        <v>697</v>
      </c>
      <c r="F276" s="97">
        <v>0</v>
      </c>
      <c r="G276" s="4">
        <v>0</v>
      </c>
      <c r="H276" s="97">
        <v>0</v>
      </c>
      <c r="I276" s="54">
        <v>123</v>
      </c>
      <c r="J276" s="114">
        <v>100</v>
      </c>
    </row>
    <row r="277" spans="1:10" ht="12.75">
      <c r="A277" s="39"/>
      <c r="B277" s="34" t="s">
        <v>787</v>
      </c>
      <c r="C277" s="39"/>
      <c r="D277" s="39"/>
      <c r="E277" s="38" t="s">
        <v>178</v>
      </c>
      <c r="F277" s="102">
        <f>SUBTOTAL(9,F276)</f>
        <v>0</v>
      </c>
      <c r="G277" s="85">
        <f>SUBTOTAL(9,G276)</f>
        <v>0</v>
      </c>
      <c r="H277" s="102">
        <f>SUBTOTAL(9,H276)</f>
        <v>0</v>
      </c>
      <c r="I277" s="324">
        <f>SUBTOTAL(9,I276)</f>
        <v>123</v>
      </c>
      <c r="J277" s="116">
        <f>SUBTOTAL(9,J276)</f>
        <v>100</v>
      </c>
    </row>
    <row r="278" spans="1:10" ht="12.75">
      <c r="A278" s="12">
        <v>6036</v>
      </c>
      <c r="B278" s="12">
        <v>237</v>
      </c>
      <c r="C278" s="12">
        <v>6351</v>
      </c>
      <c r="D278" s="12">
        <v>3113</v>
      </c>
      <c r="E278" s="2" t="s">
        <v>697</v>
      </c>
      <c r="F278" s="97">
        <v>1500</v>
      </c>
      <c r="G278" s="4">
        <v>1500</v>
      </c>
      <c r="H278" s="97">
        <v>0</v>
      </c>
      <c r="I278" s="54">
        <v>0</v>
      </c>
      <c r="J278" s="114">
        <v>300</v>
      </c>
    </row>
    <row r="279" spans="1:10" ht="12.75">
      <c r="A279" s="39"/>
      <c r="B279" s="34" t="s">
        <v>789</v>
      </c>
      <c r="C279" s="33"/>
      <c r="D279" s="33"/>
      <c r="E279" s="37" t="s">
        <v>179</v>
      </c>
      <c r="F279" s="102">
        <f>SUBTOTAL(9,F278)</f>
        <v>1500</v>
      </c>
      <c r="G279" s="85">
        <f>SUBTOTAL(9,G278)</f>
        <v>1500</v>
      </c>
      <c r="H279" s="102">
        <f>SUBTOTAL(9,H278)</f>
        <v>0</v>
      </c>
      <c r="I279" s="324">
        <f>SUBTOTAL(9,I278)</f>
        <v>0</v>
      </c>
      <c r="J279" s="116">
        <f>SUBTOTAL(9,J278)</f>
        <v>300</v>
      </c>
    </row>
    <row r="280" spans="1:10" ht="12.75">
      <c r="A280" s="12">
        <v>6037</v>
      </c>
      <c r="B280" s="12">
        <v>264</v>
      </c>
      <c r="C280" s="12">
        <v>6351</v>
      </c>
      <c r="D280" s="12">
        <v>4317</v>
      </c>
      <c r="E280" s="2" t="s">
        <v>697</v>
      </c>
      <c r="F280" s="97">
        <v>10000</v>
      </c>
      <c r="G280" s="4">
        <v>9000</v>
      </c>
      <c r="H280" s="97">
        <v>3700</v>
      </c>
      <c r="I280" s="54">
        <v>3700</v>
      </c>
      <c r="J280" s="114">
        <v>1000</v>
      </c>
    </row>
    <row r="281" spans="1:10" ht="12.75">
      <c r="A281" s="39"/>
      <c r="B281" s="34" t="s">
        <v>765</v>
      </c>
      <c r="C281" s="33"/>
      <c r="D281" s="33"/>
      <c r="E281" s="37" t="s">
        <v>1009</v>
      </c>
      <c r="F281" s="102">
        <f>SUBTOTAL(9,F280)</f>
        <v>10000</v>
      </c>
      <c r="G281" s="85">
        <f>SUBTOTAL(9,G280)</f>
        <v>9000</v>
      </c>
      <c r="H281" s="102">
        <f>SUBTOTAL(9,H280)</f>
        <v>3700</v>
      </c>
      <c r="I281" s="324">
        <f>SUBTOTAL(9,I280)</f>
        <v>3700</v>
      </c>
      <c r="J281" s="116">
        <f>SUBTOTAL(9,J280)</f>
        <v>1000</v>
      </c>
    </row>
    <row r="282" spans="1:10" ht="12.75">
      <c r="A282" s="12">
        <v>6038</v>
      </c>
      <c r="B282" s="12">
        <v>403</v>
      </c>
      <c r="C282" s="12">
        <v>6313</v>
      </c>
      <c r="D282" s="12">
        <v>2221</v>
      </c>
      <c r="E282" s="2" t="s">
        <v>725</v>
      </c>
      <c r="F282" s="97">
        <v>1000</v>
      </c>
      <c r="G282" s="4">
        <v>1000</v>
      </c>
      <c r="H282" s="97">
        <v>1000</v>
      </c>
      <c r="I282" s="54">
        <v>1000</v>
      </c>
      <c r="J282" s="114">
        <v>5870</v>
      </c>
    </row>
    <row r="283" spans="1:10" ht="12.75">
      <c r="A283" s="39"/>
      <c r="B283" s="34" t="s">
        <v>766</v>
      </c>
      <c r="C283" s="33"/>
      <c r="D283" s="33"/>
      <c r="E283" s="37" t="s">
        <v>330</v>
      </c>
      <c r="F283" s="102">
        <f>SUBTOTAL(9,F282)</f>
        <v>1000</v>
      </c>
      <c r="G283" s="85">
        <f>SUBTOTAL(9,G282)</f>
        <v>1000</v>
      </c>
      <c r="H283" s="102">
        <f>SUBTOTAL(9,H282)</f>
        <v>1000</v>
      </c>
      <c r="I283" s="324">
        <f>SUBTOTAL(9,I282)</f>
        <v>1000</v>
      </c>
      <c r="J283" s="116">
        <f>SUBTOTAL(9,J282)</f>
        <v>5870</v>
      </c>
    </row>
    <row r="284" spans="1:10" ht="12.75">
      <c r="A284" s="23">
        <v>6156</v>
      </c>
      <c r="B284" s="12">
        <v>404</v>
      </c>
      <c r="C284" s="12">
        <v>6313</v>
      </c>
      <c r="D284" s="12">
        <v>2251</v>
      </c>
      <c r="E284" s="77" t="s">
        <v>1611</v>
      </c>
      <c r="F284" s="16">
        <v>0</v>
      </c>
      <c r="G284" s="54">
        <v>0</v>
      </c>
      <c r="H284" s="16">
        <v>0</v>
      </c>
      <c r="I284" s="54">
        <v>0</v>
      </c>
      <c r="J284" s="149">
        <v>6000</v>
      </c>
    </row>
    <row r="285" spans="1:10" ht="12.75">
      <c r="A285" s="33"/>
      <c r="B285" s="34" t="s">
        <v>1610</v>
      </c>
      <c r="C285" s="35"/>
      <c r="D285" s="36"/>
      <c r="E285" s="38" t="s">
        <v>763</v>
      </c>
      <c r="F285" s="102">
        <f>SUBTOTAL(9,F284:F284)</f>
        <v>0</v>
      </c>
      <c r="G285" s="85">
        <f>SUBTOTAL(9,G284:G284)</f>
        <v>0</v>
      </c>
      <c r="H285" s="102">
        <f>SUBTOTAL(9,H284:H284)</f>
        <v>0</v>
      </c>
      <c r="I285" s="324">
        <f>SUBTOTAL(9,I284:I284)</f>
        <v>0</v>
      </c>
      <c r="J285" s="116">
        <f>SUBTOTAL(9,J284:J284)</f>
        <v>6000</v>
      </c>
    </row>
    <row r="286" spans="1:10" ht="11.25" customHeight="1">
      <c r="A286" s="23">
        <v>6044</v>
      </c>
      <c r="B286" s="23">
        <v>410</v>
      </c>
      <c r="C286" s="23">
        <v>6121</v>
      </c>
      <c r="D286" s="23">
        <v>3322</v>
      </c>
      <c r="E286" s="24" t="s">
        <v>1255</v>
      </c>
      <c r="F286" s="104">
        <v>0</v>
      </c>
      <c r="G286" s="27">
        <v>365.2</v>
      </c>
      <c r="H286" s="104">
        <v>0</v>
      </c>
      <c r="I286" s="325">
        <v>0</v>
      </c>
      <c r="J286" s="119">
        <v>0</v>
      </c>
    </row>
    <row r="287" spans="1:10" ht="11.25" customHeight="1">
      <c r="A287" s="23">
        <v>6045</v>
      </c>
      <c r="B287" s="23">
        <v>410</v>
      </c>
      <c r="C287" s="23">
        <v>6121</v>
      </c>
      <c r="D287" s="23">
        <v>3612</v>
      </c>
      <c r="E287" s="24" t="s">
        <v>994</v>
      </c>
      <c r="F287" s="104">
        <v>0</v>
      </c>
      <c r="G287" s="27">
        <v>157.5</v>
      </c>
      <c r="H287" s="104">
        <v>0</v>
      </c>
      <c r="I287" s="325">
        <v>0</v>
      </c>
      <c r="J287" s="119">
        <v>0</v>
      </c>
    </row>
    <row r="288" spans="1:10" ht="11.25" customHeight="1">
      <c r="A288" s="12">
        <v>6103</v>
      </c>
      <c r="B288" s="12">
        <v>410</v>
      </c>
      <c r="C288" s="12">
        <v>6121</v>
      </c>
      <c r="D288" s="12">
        <v>3612</v>
      </c>
      <c r="E288" s="2" t="s">
        <v>1085</v>
      </c>
      <c r="F288" s="104">
        <v>0</v>
      </c>
      <c r="G288" s="27">
        <v>0</v>
      </c>
      <c r="H288" s="104">
        <v>0</v>
      </c>
      <c r="I288" s="325">
        <v>3596</v>
      </c>
      <c r="J288" s="119">
        <v>0</v>
      </c>
    </row>
    <row r="289" spans="1:10" ht="11.25" customHeight="1">
      <c r="A289" s="12">
        <v>6110</v>
      </c>
      <c r="B289" s="12">
        <v>410</v>
      </c>
      <c r="C289" s="12">
        <v>6121</v>
      </c>
      <c r="D289" s="12">
        <v>3612</v>
      </c>
      <c r="E289" s="2" t="s">
        <v>1086</v>
      </c>
      <c r="F289" s="104">
        <v>0</v>
      </c>
      <c r="G289" s="27">
        <v>0</v>
      </c>
      <c r="H289" s="104">
        <v>0</v>
      </c>
      <c r="I289" s="325">
        <v>1800</v>
      </c>
      <c r="J289" s="119">
        <v>0</v>
      </c>
    </row>
    <row r="290" spans="1:10" ht="11.25" customHeight="1">
      <c r="A290" s="12">
        <v>6111</v>
      </c>
      <c r="B290" s="12">
        <v>410</v>
      </c>
      <c r="C290" s="12">
        <v>6121</v>
      </c>
      <c r="D290" s="12">
        <v>3612</v>
      </c>
      <c r="E290" s="2" t="s">
        <v>1087</v>
      </c>
      <c r="F290" s="104">
        <v>0</v>
      </c>
      <c r="G290" s="27">
        <v>0</v>
      </c>
      <c r="H290" s="104">
        <v>0</v>
      </c>
      <c r="I290" s="325">
        <v>2000</v>
      </c>
      <c r="J290" s="119">
        <v>0</v>
      </c>
    </row>
    <row r="291" spans="1:10" ht="11.25" customHeight="1">
      <c r="A291" s="12">
        <v>6112</v>
      </c>
      <c r="B291" s="12">
        <v>410</v>
      </c>
      <c r="C291" s="12">
        <v>6121</v>
      </c>
      <c r="D291" s="12">
        <v>3612</v>
      </c>
      <c r="E291" s="2" t="s">
        <v>1088</v>
      </c>
      <c r="F291" s="104">
        <v>0</v>
      </c>
      <c r="G291" s="27">
        <v>0</v>
      </c>
      <c r="H291" s="104">
        <v>0</v>
      </c>
      <c r="I291" s="325">
        <v>1100</v>
      </c>
      <c r="J291" s="119">
        <v>0</v>
      </c>
    </row>
    <row r="292" spans="1:10" ht="11.25" customHeight="1">
      <c r="A292" s="12">
        <v>6113</v>
      </c>
      <c r="B292" s="12">
        <v>410</v>
      </c>
      <c r="C292" s="12">
        <v>6121</v>
      </c>
      <c r="D292" s="12">
        <v>3612</v>
      </c>
      <c r="E292" s="2" t="s">
        <v>1089</v>
      </c>
      <c r="F292" s="104">
        <v>0</v>
      </c>
      <c r="G292" s="27">
        <v>0</v>
      </c>
      <c r="H292" s="104">
        <v>0</v>
      </c>
      <c r="I292" s="325">
        <v>100</v>
      </c>
      <c r="J292" s="119">
        <v>0</v>
      </c>
    </row>
    <row r="293" spans="1:10" ht="11.25" customHeight="1">
      <c r="A293" s="12">
        <v>6114</v>
      </c>
      <c r="B293" s="12">
        <v>410</v>
      </c>
      <c r="C293" s="12">
        <v>6121</v>
      </c>
      <c r="D293" s="12">
        <v>3612</v>
      </c>
      <c r="E293" s="2" t="s">
        <v>1090</v>
      </c>
      <c r="F293" s="104">
        <v>0</v>
      </c>
      <c r="G293" s="27">
        <v>0</v>
      </c>
      <c r="H293" s="104">
        <v>0</v>
      </c>
      <c r="I293" s="325">
        <v>1000</v>
      </c>
      <c r="J293" s="119">
        <v>0</v>
      </c>
    </row>
    <row r="294" spans="1:10" ht="11.25" customHeight="1">
      <c r="A294" s="12">
        <v>6115</v>
      </c>
      <c r="B294" s="12">
        <v>410</v>
      </c>
      <c r="C294" s="12">
        <v>6121</v>
      </c>
      <c r="D294" s="12">
        <v>3612</v>
      </c>
      <c r="E294" s="2" t="s">
        <v>1091</v>
      </c>
      <c r="F294" s="104">
        <v>0</v>
      </c>
      <c r="G294" s="27">
        <v>0</v>
      </c>
      <c r="H294" s="104">
        <v>0</v>
      </c>
      <c r="I294" s="325">
        <v>1330</v>
      </c>
      <c r="J294" s="119">
        <v>0</v>
      </c>
    </row>
    <row r="295" spans="1:10" ht="11.25" customHeight="1">
      <c r="A295" s="10">
        <v>6133</v>
      </c>
      <c r="B295" s="23">
        <v>410</v>
      </c>
      <c r="C295" s="10">
        <v>6121</v>
      </c>
      <c r="D295" s="10">
        <v>3612</v>
      </c>
      <c r="E295" s="1" t="s">
        <v>148</v>
      </c>
      <c r="F295" s="104">
        <v>0</v>
      </c>
      <c r="G295" s="27">
        <v>0</v>
      </c>
      <c r="H295" s="104">
        <v>0</v>
      </c>
      <c r="I295" s="325">
        <v>670</v>
      </c>
      <c r="J295" s="119">
        <v>0</v>
      </c>
    </row>
    <row r="296" spans="1:10" ht="13.5" thickBot="1">
      <c r="A296" s="89"/>
      <c r="B296" s="90" t="s">
        <v>1256</v>
      </c>
      <c r="C296" s="91"/>
      <c r="D296" s="91"/>
      <c r="E296" s="92" t="s">
        <v>1257</v>
      </c>
      <c r="F296" s="105">
        <f>SUBTOTAL(9,F286:F288)</f>
        <v>0</v>
      </c>
      <c r="G296" s="107">
        <f>SUBTOTAL(9,G286:G288)</f>
        <v>522.7</v>
      </c>
      <c r="H296" s="105">
        <f>SUBTOTAL(9,H286:H288)</f>
        <v>0</v>
      </c>
      <c r="I296" s="368">
        <f>SUBTOTAL(9,I286:I295)</f>
        <v>11596</v>
      </c>
      <c r="J296" s="120">
        <f>SUBTOTAL(9,J286:J295)</f>
        <v>0</v>
      </c>
    </row>
    <row r="297" spans="1:14" ht="14.25" thickBot="1" thickTop="1">
      <c r="A297" s="1098" t="s">
        <v>776</v>
      </c>
      <c r="B297" s="1098"/>
      <c r="C297" s="1098"/>
      <c r="D297" s="1098"/>
      <c r="E297" s="1099"/>
      <c r="F297" s="121">
        <f>SUBTOTAL(9,F5:F296)</f>
        <v>339440</v>
      </c>
      <c r="G297" s="122">
        <f>SUBTOTAL(9,G5:G296)</f>
        <v>523159.89999999997</v>
      </c>
      <c r="H297" s="121">
        <f>SUBTOTAL(9,H5:H296)</f>
        <v>316185</v>
      </c>
      <c r="I297" s="122">
        <f>SUBTOTAL(9,I5:I296)</f>
        <v>583058.3999999999</v>
      </c>
      <c r="J297" s="362">
        <f>SUBTOTAL(9,J5:J296)</f>
        <v>338160</v>
      </c>
      <c r="N297" s="123"/>
    </row>
    <row r="298" spans="6:11" ht="12.75">
      <c r="F298" s="5"/>
      <c r="I298" s="4"/>
      <c r="J298" s="546"/>
      <c r="K298" s="367"/>
    </row>
    <row r="299" spans="6:10" ht="12.75">
      <c r="F299" s="5"/>
      <c r="G299" s="4"/>
      <c r="I299" s="4"/>
      <c r="J299" s="100"/>
    </row>
    <row r="300" spans="6:10" ht="12.75">
      <c r="F300" s="5"/>
      <c r="I300" s="4"/>
      <c r="J300" s="8"/>
    </row>
    <row r="301" spans="6:10" ht="12.75">
      <c r="F301" s="5"/>
      <c r="I301" s="4"/>
      <c r="J301" s="8"/>
    </row>
    <row r="302" spans="6:10" ht="12.75">
      <c r="F302" s="5"/>
      <c r="I302" s="4"/>
      <c r="J302" s="8"/>
    </row>
    <row r="303" spans="6:10" ht="12.75">
      <c r="F303" s="5"/>
      <c r="I303" s="4"/>
      <c r="J303" s="8"/>
    </row>
    <row r="304" spans="6:10" ht="12.75">
      <c r="F304" s="5"/>
      <c r="I304" s="4"/>
      <c r="J304" s="8"/>
    </row>
    <row r="305" spans="6:10" ht="12.75">
      <c r="F305" s="5"/>
      <c r="I305" s="4"/>
      <c r="J305" s="8"/>
    </row>
    <row r="306" spans="6:10" ht="12.75">
      <c r="F306" s="5"/>
      <c r="I306" s="4"/>
      <c r="J306" s="8"/>
    </row>
    <row r="307" spans="6:10" ht="12.75">
      <c r="F307" s="5"/>
      <c r="I307" s="4"/>
      <c r="J307" s="8"/>
    </row>
    <row r="308" spans="6:10" ht="12.75">
      <c r="F308" s="5"/>
      <c r="I308" s="4"/>
      <c r="J308" s="8"/>
    </row>
    <row r="309" spans="6:10" ht="12.75">
      <c r="F309" s="5"/>
      <c r="I309" s="4"/>
      <c r="J309" s="8"/>
    </row>
    <row r="310" spans="6:10" ht="12.75">
      <c r="F310" s="5"/>
      <c r="I310" s="4"/>
      <c r="J310" s="8"/>
    </row>
    <row r="311" spans="6:10" ht="12.75">
      <c r="F311" s="5"/>
      <c r="I311" s="4"/>
      <c r="J311" s="8"/>
    </row>
    <row r="312" spans="6:10" ht="12.75">
      <c r="F312" s="5"/>
      <c r="I312" s="4"/>
      <c r="J312" s="8"/>
    </row>
    <row r="313" spans="6:10" ht="12.75">
      <c r="F313" s="5"/>
      <c r="I313" s="4"/>
      <c r="J313" s="8"/>
    </row>
    <row r="314" spans="6:10" ht="12.75">
      <c r="F314" s="5"/>
      <c r="I314" s="4"/>
      <c r="J314" s="8"/>
    </row>
    <row r="315" spans="6:10" ht="12.75">
      <c r="F315" s="5"/>
      <c r="I315" s="4"/>
      <c r="J315" s="8"/>
    </row>
    <row r="316" spans="6:10" ht="12.75">
      <c r="F316" s="5"/>
      <c r="I316" s="4"/>
      <c r="J316" s="8"/>
    </row>
    <row r="317" spans="9:10" ht="12.75">
      <c r="I317" s="4"/>
      <c r="J317" s="8"/>
    </row>
    <row r="318" spans="9:10" ht="12.75">
      <c r="I318" s="4"/>
      <c r="J318" s="8"/>
    </row>
    <row r="319" spans="9:10" ht="12.75">
      <c r="I319" s="4"/>
      <c r="J319" s="8"/>
    </row>
    <row r="320" spans="9:10" ht="12.75">
      <c r="I320" s="4"/>
      <c r="J320" s="8"/>
    </row>
    <row r="321" spans="9:10" ht="12.75">
      <c r="I321" s="4"/>
      <c r="J321" s="8"/>
    </row>
    <row r="322" spans="9:10" ht="12.75">
      <c r="I322" s="4"/>
      <c r="J322" s="8"/>
    </row>
    <row r="323" spans="9:10" ht="12.75">
      <c r="I323" s="4"/>
      <c r="J323" s="8"/>
    </row>
    <row r="324" spans="9:10" ht="12.75">
      <c r="I324" s="4"/>
      <c r="J324" s="8"/>
    </row>
    <row r="325" spans="9:10" ht="12.75">
      <c r="I325" s="4"/>
      <c r="J325" s="8"/>
    </row>
    <row r="326" spans="9:10" ht="12.75">
      <c r="I326" s="4"/>
      <c r="J326" s="8"/>
    </row>
    <row r="327" spans="9:10" ht="12.75">
      <c r="I327" s="4"/>
      <c r="J327" s="8"/>
    </row>
    <row r="328" spans="9:10" ht="12.75">
      <c r="I328" s="4"/>
      <c r="J328" s="8"/>
    </row>
    <row r="329" spans="9:10" ht="12.75">
      <c r="I329" s="4"/>
      <c r="J329" s="8"/>
    </row>
    <row r="330" spans="9:10" ht="12.75">
      <c r="I330" s="4"/>
      <c r="J330" s="8"/>
    </row>
    <row r="331" spans="9:10" ht="12.75">
      <c r="I331" s="4"/>
      <c r="J331" s="8"/>
    </row>
    <row r="332" spans="9:10" ht="12.75">
      <c r="I332" s="4"/>
      <c r="J332" s="8"/>
    </row>
    <row r="333" spans="9:10" ht="12.75">
      <c r="I333" s="4"/>
      <c r="J333" s="8"/>
    </row>
    <row r="334" spans="9:10" ht="12.75">
      <c r="I334" s="4"/>
      <c r="J334" s="8"/>
    </row>
    <row r="335" spans="9:10" ht="12.75">
      <c r="I335" s="4"/>
      <c r="J335" s="8"/>
    </row>
    <row r="336" spans="9:10" ht="12.75">
      <c r="I336" s="4"/>
      <c r="J336" s="8"/>
    </row>
    <row r="337" spans="9:10" ht="12.75">
      <c r="I337" s="4"/>
      <c r="J337" s="8"/>
    </row>
    <row r="338" spans="9:10" ht="12.75">
      <c r="I338" s="4"/>
      <c r="J338" s="8"/>
    </row>
    <row r="339" spans="9:10" ht="12.75">
      <c r="I339" s="4"/>
      <c r="J339" s="8"/>
    </row>
    <row r="340" spans="9:10" ht="12.75">
      <c r="I340" s="4"/>
      <c r="J340" s="8"/>
    </row>
    <row r="341" spans="9:10" ht="12.75">
      <c r="I341" s="4"/>
      <c r="J341" s="8"/>
    </row>
    <row r="342" spans="9:10" ht="12.75">
      <c r="I342" s="4"/>
      <c r="J342" s="8"/>
    </row>
    <row r="343" spans="9:10" ht="12.75">
      <c r="I343" s="4"/>
      <c r="J343" s="8"/>
    </row>
    <row r="344" spans="9:10" ht="12.75">
      <c r="I344" s="4"/>
      <c r="J344" s="8"/>
    </row>
    <row r="345" spans="9:10" ht="12.75">
      <c r="I345" s="4"/>
      <c r="J345" s="8"/>
    </row>
    <row r="346" spans="9:10" ht="12.75">
      <c r="I346" s="4"/>
      <c r="J346" s="8"/>
    </row>
    <row r="347" spans="9:10" ht="12.75">
      <c r="I347" s="4"/>
      <c r="J347" s="8"/>
    </row>
    <row r="348" spans="9:10" ht="12.75">
      <c r="I348" s="4"/>
      <c r="J348" s="8"/>
    </row>
    <row r="349" spans="9:10" ht="12.75">
      <c r="I349" s="4"/>
      <c r="J349" s="8"/>
    </row>
    <row r="350" spans="9:10" ht="12.75">
      <c r="I350" s="4"/>
      <c r="J350" s="8"/>
    </row>
    <row r="351" spans="9:10" ht="12.75">
      <c r="I351" s="4"/>
      <c r="J351" s="8"/>
    </row>
  </sheetData>
  <mergeCells count="8">
    <mergeCell ref="F1:J1"/>
    <mergeCell ref="A297:E297"/>
    <mergeCell ref="A1:E1"/>
    <mergeCell ref="A2:A4"/>
    <mergeCell ref="B2:B4"/>
    <mergeCell ref="C2:C4"/>
    <mergeCell ref="D2:D4"/>
    <mergeCell ref="E2:E4"/>
  </mergeCells>
  <printOptions gridLines="1" horizontalCentered="1"/>
  <pageMargins left="0.3937007874015748" right="0.3937007874015748" top="0.98425196850393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&amp;L&amp;"Arial CE,tučné"NÁVRH ROZPOČTU NA ROK 2006 -  KAPITÁLOVÉ VÝDAJE</oddHeader>
    <oddFooter>&amp;COddíl II. - &amp;P&amp;RKapitálové výdaje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E2" sqref="E2:E4"/>
    </sheetView>
  </sheetViews>
  <sheetFormatPr defaultColWidth="9.00390625" defaultRowHeight="12.75"/>
  <cols>
    <col min="1" max="1" width="5.125" style="15" customWidth="1"/>
    <col min="2" max="2" width="3.625" style="0" customWidth="1"/>
    <col min="3" max="3" width="4.25390625" style="0" customWidth="1"/>
    <col min="4" max="4" width="3.25390625" style="0" customWidth="1"/>
    <col min="5" max="5" width="35.875" style="0" customWidth="1"/>
    <col min="6" max="6" width="8.125" style="0" customWidth="1"/>
    <col min="7" max="7" width="8.375" style="0" customWidth="1"/>
    <col min="8" max="8" width="8.125" style="0" customWidth="1"/>
    <col min="9" max="9" width="7.75390625" style="4" customWidth="1"/>
    <col min="10" max="10" width="8.625" style="0" customWidth="1"/>
  </cols>
  <sheetData>
    <row r="1" spans="1:10" ht="12.75">
      <c r="A1" s="1094" t="s">
        <v>392</v>
      </c>
      <c r="B1" s="1094"/>
      <c r="C1" s="1094"/>
      <c r="D1" s="1094"/>
      <c r="E1" s="1094"/>
      <c r="F1" s="1089" t="s">
        <v>473</v>
      </c>
      <c r="G1" s="1090"/>
      <c r="H1" s="1090"/>
      <c r="I1" s="1090"/>
      <c r="J1" s="1090"/>
    </row>
    <row r="2" spans="1:10" ht="60.75" customHeight="1">
      <c r="A2" s="1077" t="s">
        <v>394</v>
      </c>
      <c r="B2" s="1095" t="s">
        <v>337</v>
      </c>
      <c r="C2" s="1077" t="s">
        <v>395</v>
      </c>
      <c r="D2" s="1083" t="s">
        <v>396</v>
      </c>
      <c r="E2" s="1086" t="s">
        <v>338</v>
      </c>
      <c r="F2" s="61" t="s">
        <v>1443</v>
      </c>
      <c r="G2" s="50" t="s">
        <v>1524</v>
      </c>
      <c r="H2" s="41" t="s">
        <v>1525</v>
      </c>
      <c r="I2" s="42" t="s">
        <v>1526</v>
      </c>
      <c r="J2" s="145" t="s">
        <v>1527</v>
      </c>
    </row>
    <row r="3" spans="1:10" ht="2.25" customHeight="1">
      <c r="A3" s="1078"/>
      <c r="B3" s="1096"/>
      <c r="C3" s="1078"/>
      <c r="D3" s="1084"/>
      <c r="E3" s="1087"/>
      <c r="F3" s="62"/>
      <c r="G3" s="51"/>
      <c r="H3" s="44"/>
      <c r="I3" s="45"/>
      <c r="J3" s="146"/>
    </row>
    <row r="4" spans="1:10" ht="9" customHeight="1">
      <c r="A4" s="1079"/>
      <c r="B4" s="1097"/>
      <c r="C4" s="1079"/>
      <c r="D4" s="1085"/>
      <c r="E4" s="1088"/>
      <c r="F4" s="63" t="s">
        <v>397</v>
      </c>
      <c r="G4" s="52" t="s">
        <v>397</v>
      </c>
      <c r="H4" s="58" t="s">
        <v>397</v>
      </c>
      <c r="I4" s="48" t="s">
        <v>397</v>
      </c>
      <c r="J4" s="147" t="s">
        <v>397</v>
      </c>
    </row>
    <row r="5" spans="1:10" ht="22.5">
      <c r="A5" s="12">
        <v>8000</v>
      </c>
      <c r="B5" s="12">
        <v>102</v>
      </c>
      <c r="C5" s="12">
        <v>8115</v>
      </c>
      <c r="D5" s="2"/>
      <c r="E5" s="321" t="s">
        <v>799</v>
      </c>
      <c r="F5" s="104">
        <v>2500</v>
      </c>
      <c r="G5" s="27"/>
      <c r="H5" s="97">
        <v>2500</v>
      </c>
      <c r="I5" s="54">
        <v>2500</v>
      </c>
      <c r="J5" s="87">
        <v>1000</v>
      </c>
    </row>
    <row r="6" spans="1:10" ht="22.5">
      <c r="A6" s="12">
        <v>8001</v>
      </c>
      <c r="B6" s="12">
        <v>102</v>
      </c>
      <c r="C6" s="12">
        <v>8115</v>
      </c>
      <c r="D6" s="2"/>
      <c r="E6" s="321" t="s">
        <v>800</v>
      </c>
      <c r="F6" s="104">
        <v>7809</v>
      </c>
      <c r="G6" s="27"/>
      <c r="H6" s="97">
        <v>0</v>
      </c>
      <c r="I6" s="54">
        <v>0</v>
      </c>
      <c r="J6" s="87">
        <v>-9100</v>
      </c>
    </row>
    <row r="7" spans="1:10" ht="22.5">
      <c r="A7" s="12">
        <v>8016</v>
      </c>
      <c r="B7" s="12">
        <v>102</v>
      </c>
      <c r="C7" s="12">
        <v>8115</v>
      </c>
      <c r="D7" s="2"/>
      <c r="E7" s="321" t="s">
        <v>1107</v>
      </c>
      <c r="F7" s="104">
        <v>0</v>
      </c>
      <c r="G7" s="27">
        <v>-83561.5</v>
      </c>
      <c r="H7" s="97">
        <v>10000</v>
      </c>
      <c r="I7" s="54">
        <v>243357.3</v>
      </c>
      <c r="J7" s="87">
        <v>28139</v>
      </c>
    </row>
    <row r="8" spans="1:10" ht="22.5">
      <c r="A8" s="12">
        <v>8021</v>
      </c>
      <c r="B8" s="12">
        <v>102</v>
      </c>
      <c r="C8" s="12">
        <v>8115</v>
      </c>
      <c r="D8" s="2"/>
      <c r="E8" s="321" t="s">
        <v>511</v>
      </c>
      <c r="F8" s="104">
        <v>0</v>
      </c>
      <c r="G8" s="27"/>
      <c r="H8" s="97">
        <v>0</v>
      </c>
      <c r="I8" s="54">
        <v>0</v>
      </c>
      <c r="J8" s="87">
        <v>0</v>
      </c>
    </row>
    <row r="9" spans="1:10" ht="22.5">
      <c r="A9" s="12">
        <v>8022</v>
      </c>
      <c r="B9" s="12">
        <v>102</v>
      </c>
      <c r="C9" s="12">
        <v>8115</v>
      </c>
      <c r="D9" s="2"/>
      <c r="E9" s="321" t="s">
        <v>1631</v>
      </c>
      <c r="F9" s="104">
        <v>0</v>
      </c>
      <c r="G9" s="27"/>
      <c r="H9" s="97">
        <v>0</v>
      </c>
      <c r="I9" s="54">
        <v>16738.7</v>
      </c>
      <c r="J9" s="87">
        <v>0</v>
      </c>
    </row>
    <row r="10" spans="1:10" ht="22.5">
      <c r="A10" s="12">
        <v>8023</v>
      </c>
      <c r="B10" s="12">
        <v>102</v>
      </c>
      <c r="C10" s="12">
        <v>8115</v>
      </c>
      <c r="D10" s="2"/>
      <c r="E10" s="321" t="s">
        <v>1632</v>
      </c>
      <c r="F10" s="104">
        <v>0</v>
      </c>
      <c r="G10" s="27"/>
      <c r="H10" s="97">
        <v>0</v>
      </c>
      <c r="I10" s="54">
        <v>730</v>
      </c>
      <c r="J10" s="87">
        <v>0</v>
      </c>
    </row>
    <row r="11" spans="1:10" ht="12.75">
      <c r="A11" s="12">
        <v>8013</v>
      </c>
      <c r="B11" s="12">
        <v>102</v>
      </c>
      <c r="C11" s="12">
        <v>8123</v>
      </c>
      <c r="D11" s="2"/>
      <c r="E11" s="321" t="s">
        <v>1050</v>
      </c>
      <c r="F11" s="104">
        <v>0</v>
      </c>
      <c r="G11" s="27">
        <v>15308.7</v>
      </c>
      <c r="H11" s="97">
        <v>0</v>
      </c>
      <c r="I11" s="54">
        <v>0</v>
      </c>
      <c r="J11" s="87">
        <v>0</v>
      </c>
    </row>
    <row r="12" spans="1:10" ht="12.75">
      <c r="A12" s="12">
        <v>8017</v>
      </c>
      <c r="B12" s="12">
        <v>102</v>
      </c>
      <c r="C12" s="12">
        <v>8123</v>
      </c>
      <c r="D12" s="2"/>
      <c r="E12" s="321" t="s">
        <v>18</v>
      </c>
      <c r="F12" s="104">
        <v>0</v>
      </c>
      <c r="G12" s="27">
        <v>58000</v>
      </c>
      <c r="H12" s="97">
        <v>97000</v>
      </c>
      <c r="I12" s="54">
        <v>97000</v>
      </c>
      <c r="J12" s="87">
        <v>0</v>
      </c>
    </row>
    <row r="13" spans="1:10" ht="22.5">
      <c r="A13" s="12">
        <v>8002</v>
      </c>
      <c r="B13" s="12">
        <v>102</v>
      </c>
      <c r="C13" s="12">
        <v>8124</v>
      </c>
      <c r="D13" s="2"/>
      <c r="E13" s="321" t="s">
        <v>1535</v>
      </c>
      <c r="F13" s="104">
        <v>-2392</v>
      </c>
      <c r="G13" s="27">
        <v>-2392.1</v>
      </c>
      <c r="H13" s="97">
        <v>-57983</v>
      </c>
      <c r="I13" s="54">
        <v>-57983</v>
      </c>
      <c r="J13" s="87">
        <v>0</v>
      </c>
    </row>
    <row r="14" spans="1:10" ht="22.5">
      <c r="A14" s="12">
        <v>8003</v>
      </c>
      <c r="B14" s="12">
        <v>102</v>
      </c>
      <c r="C14" s="12">
        <v>8124</v>
      </c>
      <c r="D14" s="2"/>
      <c r="E14" s="321" t="s">
        <v>1536</v>
      </c>
      <c r="F14" s="104">
        <v>-3775</v>
      </c>
      <c r="G14" s="27">
        <v>-62087.5</v>
      </c>
      <c r="H14" s="97">
        <v>0</v>
      </c>
      <c r="I14" s="54">
        <v>0</v>
      </c>
      <c r="J14" s="87">
        <v>0</v>
      </c>
    </row>
    <row r="15" spans="1:10" ht="22.5">
      <c r="A15" s="12">
        <v>8004</v>
      </c>
      <c r="B15" s="12">
        <v>102</v>
      </c>
      <c r="C15" s="12">
        <v>8124</v>
      </c>
      <c r="D15" s="2"/>
      <c r="E15" s="321" t="s">
        <v>1537</v>
      </c>
      <c r="F15" s="104">
        <v>-1310</v>
      </c>
      <c r="G15" s="27">
        <v>-1310.3</v>
      </c>
      <c r="H15" s="97">
        <v>-44263</v>
      </c>
      <c r="I15" s="54">
        <v>-44263</v>
      </c>
      <c r="J15" s="87">
        <v>0</v>
      </c>
    </row>
    <row r="16" spans="1:10" ht="22.5">
      <c r="A16" s="12">
        <v>8005</v>
      </c>
      <c r="B16" s="12">
        <v>102</v>
      </c>
      <c r="C16" s="12">
        <v>8124</v>
      </c>
      <c r="D16" s="2"/>
      <c r="E16" s="321" t="s">
        <v>1538</v>
      </c>
      <c r="F16" s="104">
        <v>-11333</v>
      </c>
      <c r="G16" s="27">
        <v>-11333.3</v>
      </c>
      <c r="H16" s="97">
        <v>-11333</v>
      </c>
      <c r="I16" s="54">
        <v>-11333</v>
      </c>
      <c r="J16" s="87">
        <v>-11333</v>
      </c>
    </row>
    <row r="17" spans="1:10" ht="22.5">
      <c r="A17" s="12">
        <v>8006</v>
      </c>
      <c r="B17" s="12">
        <v>102</v>
      </c>
      <c r="C17" s="12">
        <v>8124</v>
      </c>
      <c r="D17" s="2"/>
      <c r="E17" s="321" t="s">
        <v>1539</v>
      </c>
      <c r="F17" s="104">
        <v>-2500</v>
      </c>
      <c r="G17" s="27">
        <v>-2379.1</v>
      </c>
      <c r="H17" s="97">
        <v>-2500</v>
      </c>
      <c r="I17" s="54">
        <v>-2500</v>
      </c>
      <c r="J17" s="87">
        <v>-1900</v>
      </c>
    </row>
    <row r="18" spans="1:10" ht="22.5">
      <c r="A18" s="12">
        <v>8007</v>
      </c>
      <c r="B18" s="12">
        <v>102</v>
      </c>
      <c r="C18" s="12">
        <v>8124</v>
      </c>
      <c r="D18" s="2"/>
      <c r="E18" s="321" t="s">
        <v>1540</v>
      </c>
      <c r="F18" s="104">
        <v>-180</v>
      </c>
      <c r="G18" s="27">
        <v>-174.6</v>
      </c>
      <c r="H18" s="97">
        <v>-180</v>
      </c>
      <c r="I18" s="54">
        <v>-180</v>
      </c>
      <c r="J18" s="87">
        <v>-180</v>
      </c>
    </row>
    <row r="19" spans="1:10" ht="22.5">
      <c r="A19" s="12">
        <v>8008</v>
      </c>
      <c r="B19" s="12">
        <v>102</v>
      </c>
      <c r="C19" s="12">
        <v>8124</v>
      </c>
      <c r="D19" s="2"/>
      <c r="E19" s="321" t="s">
        <v>1541</v>
      </c>
      <c r="F19" s="104">
        <v>-85</v>
      </c>
      <c r="G19" s="27">
        <v>-92.2</v>
      </c>
      <c r="H19" s="97">
        <v>-53</v>
      </c>
      <c r="I19" s="54">
        <v>-53</v>
      </c>
      <c r="J19" s="87">
        <v>0</v>
      </c>
    </row>
    <row r="20" spans="1:10" s="17" customFormat="1" ht="22.5">
      <c r="A20" s="12">
        <v>8009</v>
      </c>
      <c r="B20" s="12">
        <v>102</v>
      </c>
      <c r="C20" s="12">
        <v>8124</v>
      </c>
      <c r="D20" s="2"/>
      <c r="E20" s="321" t="s">
        <v>1542</v>
      </c>
      <c r="F20" s="104">
        <v>-4300</v>
      </c>
      <c r="G20" s="27">
        <v>-3838.7</v>
      </c>
      <c r="H20" s="97">
        <v>-4300</v>
      </c>
      <c r="I20" s="54">
        <v>-4300</v>
      </c>
      <c r="J20" s="87">
        <v>-4300</v>
      </c>
    </row>
    <row r="21" spans="1:10" ht="22.5">
      <c r="A21" s="12">
        <v>8010</v>
      </c>
      <c r="B21" s="12">
        <v>102</v>
      </c>
      <c r="C21" s="12">
        <v>8124</v>
      </c>
      <c r="D21" s="2"/>
      <c r="E21" s="321" t="s">
        <v>1544</v>
      </c>
      <c r="F21" s="104">
        <v>-4154</v>
      </c>
      <c r="G21" s="27">
        <v>-3240</v>
      </c>
      <c r="H21" s="97">
        <v>-4320</v>
      </c>
      <c r="I21" s="54">
        <v>-4320</v>
      </c>
      <c r="J21" s="87">
        <v>-4320</v>
      </c>
    </row>
    <row r="22" spans="1:10" ht="22.5">
      <c r="A22" s="12">
        <v>8011</v>
      </c>
      <c r="B22" s="12">
        <v>102</v>
      </c>
      <c r="C22" s="12">
        <v>8124</v>
      </c>
      <c r="D22" s="2"/>
      <c r="E22" s="321" t="s">
        <v>1545</v>
      </c>
      <c r="F22" s="104">
        <v>-2004</v>
      </c>
      <c r="G22" s="27">
        <v>-2004</v>
      </c>
      <c r="H22" s="97">
        <v>-2004</v>
      </c>
      <c r="I22" s="54">
        <v>-2004</v>
      </c>
      <c r="J22" s="87">
        <v>-2004</v>
      </c>
    </row>
    <row r="23" spans="1:10" ht="22.5">
      <c r="A23" s="12">
        <v>8012</v>
      </c>
      <c r="B23" s="12">
        <v>102</v>
      </c>
      <c r="C23" s="12">
        <v>8124</v>
      </c>
      <c r="D23" s="2"/>
      <c r="E23" s="321" t="s">
        <v>1546</v>
      </c>
      <c r="F23" s="104">
        <v>-10</v>
      </c>
      <c r="G23" s="27">
        <v>-10.5</v>
      </c>
      <c r="H23" s="97">
        <v>-10</v>
      </c>
      <c r="I23" s="54">
        <v>-10</v>
      </c>
      <c r="J23" s="87">
        <v>-10</v>
      </c>
    </row>
    <row r="24" spans="1:10" ht="22.5">
      <c r="A24" s="12">
        <v>8018</v>
      </c>
      <c r="B24" s="12">
        <v>102</v>
      </c>
      <c r="C24" s="12">
        <v>8124</v>
      </c>
      <c r="D24" s="2"/>
      <c r="E24" s="321" t="s">
        <v>1424</v>
      </c>
      <c r="F24" s="104">
        <v>0</v>
      </c>
      <c r="G24" s="27">
        <v>0</v>
      </c>
      <c r="H24" s="97">
        <v>-5273</v>
      </c>
      <c r="I24" s="54">
        <v>-5273</v>
      </c>
      <c r="J24" s="87">
        <v>-14973</v>
      </c>
    </row>
    <row r="25" spans="1:10" ht="22.5">
      <c r="A25" s="23">
        <v>8019</v>
      </c>
      <c r="B25" s="12">
        <v>102</v>
      </c>
      <c r="C25" s="12">
        <v>8124</v>
      </c>
      <c r="D25" s="2"/>
      <c r="E25" s="321" t="s">
        <v>19</v>
      </c>
      <c r="F25" s="104">
        <v>0</v>
      </c>
      <c r="G25" s="27">
        <v>0</v>
      </c>
      <c r="H25" s="97">
        <v>-24000</v>
      </c>
      <c r="I25" s="54">
        <v>-24000</v>
      </c>
      <c r="J25" s="87">
        <v>-24000</v>
      </c>
    </row>
    <row r="26" spans="1:10" ht="22.5">
      <c r="A26" s="23">
        <v>8020</v>
      </c>
      <c r="B26" s="12">
        <v>102</v>
      </c>
      <c r="C26" s="12">
        <v>8124</v>
      </c>
      <c r="D26" s="2"/>
      <c r="E26" s="321" t="s">
        <v>20</v>
      </c>
      <c r="F26" s="104">
        <v>0</v>
      </c>
      <c r="G26" s="27">
        <v>0</v>
      </c>
      <c r="H26" s="97">
        <v>-18000</v>
      </c>
      <c r="I26" s="54">
        <v>-18000</v>
      </c>
      <c r="J26" s="87">
        <v>-11900</v>
      </c>
    </row>
    <row r="27" spans="1:10" ht="22.5">
      <c r="A27" s="23">
        <v>8025</v>
      </c>
      <c r="B27" s="12">
        <v>102</v>
      </c>
      <c r="C27" s="12">
        <v>8124</v>
      </c>
      <c r="D27" s="2"/>
      <c r="E27" s="321" t="s">
        <v>1423</v>
      </c>
      <c r="F27" s="104">
        <v>0</v>
      </c>
      <c r="G27" s="325">
        <v>0</v>
      </c>
      <c r="H27" s="16">
        <v>0</v>
      </c>
      <c r="I27" s="54">
        <v>0</v>
      </c>
      <c r="J27" s="87">
        <v>-53646</v>
      </c>
    </row>
    <row r="28" spans="1:10" ht="12.75">
      <c r="A28" s="12">
        <v>8014</v>
      </c>
      <c r="B28" s="12">
        <v>102</v>
      </c>
      <c r="C28" s="12">
        <v>8117</v>
      </c>
      <c r="D28" s="2"/>
      <c r="E28" s="2" t="s">
        <v>1547</v>
      </c>
      <c r="F28" s="104">
        <v>0</v>
      </c>
      <c r="G28" s="325">
        <v>57392.3</v>
      </c>
      <c r="H28" s="16">
        <v>0</v>
      </c>
      <c r="I28" s="54">
        <v>0</v>
      </c>
      <c r="J28" s="87">
        <v>0</v>
      </c>
    </row>
    <row r="29" spans="1:10" ht="13.5" thickBot="1">
      <c r="A29" s="322">
        <v>8015</v>
      </c>
      <c r="B29" s="322">
        <v>102</v>
      </c>
      <c r="C29" s="322">
        <v>8118</v>
      </c>
      <c r="D29" s="323"/>
      <c r="E29" s="323" t="s">
        <v>1548</v>
      </c>
      <c r="F29" s="372">
        <v>0</v>
      </c>
      <c r="G29" s="373">
        <v>-57971</v>
      </c>
      <c r="H29" s="98">
        <v>0</v>
      </c>
      <c r="I29" s="86">
        <v>0</v>
      </c>
      <c r="J29" s="88">
        <v>0</v>
      </c>
    </row>
    <row r="30" spans="1:10" s="1" customFormat="1" ht="12.75" thickBot="1" thickTop="1">
      <c r="A30" s="1092" t="s">
        <v>782</v>
      </c>
      <c r="B30" s="1092"/>
      <c r="C30" s="1092"/>
      <c r="D30" s="1092"/>
      <c r="E30" s="1093"/>
      <c r="F30" s="94">
        <f>SUM(F5:F29)</f>
        <v>-21734</v>
      </c>
      <c r="G30" s="66">
        <f>SUM(G5:G29)</f>
        <v>-99693.80000000002</v>
      </c>
      <c r="H30" s="94">
        <f>SUM(H5:H29)</f>
        <v>-64719</v>
      </c>
      <c r="I30" s="66">
        <f>SUM(I5:I29)</f>
        <v>186107</v>
      </c>
      <c r="J30" s="99">
        <f>SUM(J5:J29)</f>
        <v>-108527</v>
      </c>
    </row>
  </sheetData>
  <mergeCells count="8">
    <mergeCell ref="F1:J1"/>
    <mergeCell ref="A30:E30"/>
    <mergeCell ref="A1:E1"/>
    <mergeCell ref="A2:A4"/>
    <mergeCell ref="B2:B4"/>
    <mergeCell ref="C2:C4"/>
    <mergeCell ref="D2:D4"/>
    <mergeCell ref="E2:E4"/>
  </mergeCells>
  <printOptions gridLines="1" horizontalCentered="1"/>
  <pageMargins left="0.3937007874015748" right="0.3937007874015748" top="0.984251968503937" bottom="0.7874015748031497" header="0.5118110236220472" footer="0.5118110236220472"/>
  <pageSetup firstPageNumber="26" useFirstPageNumber="1" horizontalDpi="600" verticalDpi="600" orientation="portrait" paperSize="9" r:id="rId2"/>
  <headerFooter alignWithMargins="0">
    <oddHeader>&amp;L&amp;"Arial CE,tučné"NÁVRH ROZPOČTU NA ROK 2006 -  FINANCOVÁNÍ</oddHeader>
    <oddFooter>&amp;COddíl II. - &amp;P&amp;RFinancování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:B3"/>
    </sheetView>
  </sheetViews>
  <sheetFormatPr defaultColWidth="9.00390625" defaultRowHeight="12.75"/>
  <cols>
    <col min="1" max="1" width="5.875" style="0" customWidth="1"/>
    <col min="2" max="2" width="23.875" style="0" customWidth="1"/>
    <col min="3" max="3" width="9.875" style="0" customWidth="1"/>
    <col min="4" max="4" width="11.625" style="0" customWidth="1"/>
    <col min="5" max="5" width="9.875" style="0" customWidth="1"/>
    <col min="6" max="6" width="11.625" style="0" customWidth="1"/>
    <col min="7" max="7" width="9.875" style="0" customWidth="1"/>
    <col min="8" max="8" width="7.00390625" style="0" customWidth="1"/>
    <col min="9" max="9" width="7.375" style="0" customWidth="1"/>
    <col min="10" max="10" width="9.75390625" style="0" bestFit="1" customWidth="1"/>
  </cols>
  <sheetData>
    <row r="1" spans="1:9" ht="13.5" customHeight="1" thickTop="1">
      <c r="A1" s="1122" t="s">
        <v>337</v>
      </c>
      <c r="B1" s="1123"/>
      <c r="C1" s="1112" t="s">
        <v>471</v>
      </c>
      <c r="D1" s="1113"/>
      <c r="E1" s="1113"/>
      <c r="F1" s="1113"/>
      <c r="G1" s="1113"/>
      <c r="H1" s="1113"/>
      <c r="I1" s="1114"/>
    </row>
    <row r="2" spans="1:9" ht="60" customHeight="1">
      <c r="A2" s="1124"/>
      <c r="B2" s="1125"/>
      <c r="C2" s="542" t="s">
        <v>1443</v>
      </c>
      <c r="D2" s="543" t="s">
        <v>1524</v>
      </c>
      <c r="E2" s="543" t="s">
        <v>1525</v>
      </c>
      <c r="F2" s="556" t="s">
        <v>1526</v>
      </c>
      <c r="G2" s="544" t="s">
        <v>581</v>
      </c>
      <c r="H2" s="1115" t="s">
        <v>582</v>
      </c>
      <c r="I2" s="1118" t="s">
        <v>583</v>
      </c>
    </row>
    <row r="3" spans="1:9" ht="13.5" thickBot="1">
      <c r="A3" s="1126"/>
      <c r="B3" s="1127"/>
      <c r="C3" s="545" t="s">
        <v>477</v>
      </c>
      <c r="D3" s="156" t="s">
        <v>477</v>
      </c>
      <c r="E3" s="156" t="s">
        <v>477</v>
      </c>
      <c r="F3" s="557" t="s">
        <v>477</v>
      </c>
      <c r="G3" s="157" t="s">
        <v>477</v>
      </c>
      <c r="H3" s="1116"/>
      <c r="I3" s="1119"/>
    </row>
    <row r="4" spans="1:9" ht="13.5" thickTop="1">
      <c r="A4" s="158">
        <v>101</v>
      </c>
      <c r="B4" s="159" t="s">
        <v>386</v>
      </c>
      <c r="C4" s="160">
        <v>940</v>
      </c>
      <c r="D4" s="165">
        <v>800.7</v>
      </c>
      <c r="E4" s="164">
        <v>1055</v>
      </c>
      <c r="F4" s="558">
        <v>1055</v>
      </c>
      <c r="G4" s="236">
        <v>1080</v>
      </c>
      <c r="H4" s="602">
        <f>G4/E4*100</f>
        <v>102.36966824644549</v>
      </c>
      <c r="I4" s="524">
        <f>G4/F4*100</f>
        <v>102.36966824644549</v>
      </c>
    </row>
    <row r="5" spans="1:9" ht="12.75">
      <c r="A5" s="161">
        <v>102</v>
      </c>
      <c r="B5" s="162" t="s">
        <v>387</v>
      </c>
      <c r="C5" s="164">
        <v>872113</v>
      </c>
      <c r="D5" s="347">
        <v>968975.4</v>
      </c>
      <c r="E5" s="346">
        <v>942341</v>
      </c>
      <c r="F5" s="559">
        <v>942341</v>
      </c>
      <c r="G5" s="175">
        <v>1005324</v>
      </c>
      <c r="H5" s="603">
        <f aca="true" t="shared" si="0" ref="H5:H11">G5/E5*100</f>
        <v>106.68367395666749</v>
      </c>
      <c r="I5" s="513">
        <f aca="true" t="shared" si="1" ref="I5:I11">G5/F5*100</f>
        <v>106.68367395666749</v>
      </c>
    </row>
    <row r="6" spans="1:9" ht="12.75">
      <c r="A6" s="161">
        <v>103</v>
      </c>
      <c r="B6" s="162" t="s">
        <v>1471</v>
      </c>
      <c r="C6" s="164">
        <v>11000</v>
      </c>
      <c r="D6" s="347">
        <v>11782.6</v>
      </c>
      <c r="E6" s="346">
        <v>14923</v>
      </c>
      <c r="F6" s="559">
        <v>14923</v>
      </c>
      <c r="G6" s="175">
        <v>18000</v>
      </c>
      <c r="H6" s="603">
        <f t="shared" si="0"/>
        <v>120.61917844937344</v>
      </c>
      <c r="I6" s="513">
        <f t="shared" si="1"/>
        <v>120.61917844937344</v>
      </c>
    </row>
    <row r="7" spans="1:9" ht="12.75">
      <c r="A7" s="161">
        <v>106</v>
      </c>
      <c r="B7" s="162" t="s">
        <v>341</v>
      </c>
      <c r="C7" s="164">
        <v>23</v>
      </c>
      <c r="D7" s="347">
        <v>32.4</v>
      </c>
      <c r="E7" s="346">
        <v>20</v>
      </c>
      <c r="F7" s="559">
        <v>20</v>
      </c>
      <c r="G7" s="175">
        <v>28</v>
      </c>
      <c r="H7" s="603">
        <f t="shared" si="0"/>
        <v>140</v>
      </c>
      <c r="I7" s="513">
        <f t="shared" si="1"/>
        <v>140</v>
      </c>
    </row>
    <row r="8" spans="1:9" ht="12.75">
      <c r="A8" s="161">
        <v>109</v>
      </c>
      <c r="B8" s="162" t="s">
        <v>1012</v>
      </c>
      <c r="C8" s="164">
        <v>3700</v>
      </c>
      <c r="D8" s="347">
        <v>6172.2</v>
      </c>
      <c r="E8" s="346">
        <v>7050</v>
      </c>
      <c r="F8" s="559">
        <v>7050</v>
      </c>
      <c r="G8" s="175">
        <v>7000</v>
      </c>
      <c r="H8" s="603">
        <f t="shared" si="0"/>
        <v>99.29078014184397</v>
      </c>
      <c r="I8" s="513">
        <f t="shared" si="1"/>
        <v>99.29078014184397</v>
      </c>
    </row>
    <row r="9" spans="1:9" ht="12.75">
      <c r="A9" s="161">
        <v>110</v>
      </c>
      <c r="B9" s="162" t="s">
        <v>391</v>
      </c>
      <c r="C9" s="164">
        <v>20</v>
      </c>
      <c r="D9" s="347">
        <v>22.4</v>
      </c>
      <c r="E9" s="346">
        <v>20</v>
      </c>
      <c r="F9" s="559">
        <v>20</v>
      </c>
      <c r="G9" s="175">
        <v>50</v>
      </c>
      <c r="H9" s="603">
        <f t="shared" si="0"/>
        <v>250</v>
      </c>
      <c r="I9" s="513">
        <f t="shared" si="1"/>
        <v>250</v>
      </c>
    </row>
    <row r="10" spans="1:9" ht="12.75">
      <c r="A10" s="161">
        <v>113</v>
      </c>
      <c r="B10" s="162" t="s">
        <v>1014</v>
      </c>
      <c r="C10" s="164">
        <v>2000</v>
      </c>
      <c r="D10" s="347">
        <v>2011.5</v>
      </c>
      <c r="E10" s="346">
        <v>2000</v>
      </c>
      <c r="F10" s="559">
        <v>2000</v>
      </c>
      <c r="G10" s="175">
        <v>1800</v>
      </c>
      <c r="H10" s="603">
        <f t="shared" si="0"/>
        <v>90</v>
      </c>
      <c r="I10" s="513">
        <f t="shared" si="1"/>
        <v>90</v>
      </c>
    </row>
    <row r="11" spans="1:9" ht="12.75">
      <c r="A11" s="190">
        <v>117</v>
      </c>
      <c r="B11" s="191" t="s">
        <v>478</v>
      </c>
      <c r="C11" s="346">
        <v>4500</v>
      </c>
      <c r="D11" s="347">
        <v>5182.3</v>
      </c>
      <c r="E11" s="346">
        <v>4300</v>
      </c>
      <c r="F11" s="560">
        <v>4300</v>
      </c>
      <c r="G11" s="266">
        <v>4100</v>
      </c>
      <c r="H11" s="603">
        <f t="shared" si="0"/>
        <v>95.34883720930233</v>
      </c>
      <c r="I11" s="513">
        <f t="shared" si="1"/>
        <v>95.34883720930233</v>
      </c>
    </row>
    <row r="12" spans="1:9" ht="13.5" thickBot="1">
      <c r="A12" s="343">
        <v>121</v>
      </c>
      <c r="B12" s="344" t="s">
        <v>695</v>
      </c>
      <c r="C12" s="345">
        <v>0</v>
      </c>
      <c r="D12" s="345">
        <v>7</v>
      </c>
      <c r="E12" s="345">
        <v>0</v>
      </c>
      <c r="F12" s="561">
        <v>0</v>
      </c>
      <c r="G12" s="547">
        <v>0</v>
      </c>
      <c r="H12" s="604" t="s">
        <v>1205</v>
      </c>
      <c r="I12" s="605" t="s">
        <v>1205</v>
      </c>
    </row>
    <row r="13" spans="1:9" ht="14.25" thickBot="1" thickTop="1">
      <c r="A13" s="1100" t="s">
        <v>479</v>
      </c>
      <c r="B13" s="1101"/>
      <c r="C13" s="170">
        <f>SUM(C4:C12)</f>
        <v>894296</v>
      </c>
      <c r="D13" s="171">
        <f>SUM(D4:D12)</f>
        <v>994986.5</v>
      </c>
      <c r="E13" s="170">
        <f>SUM(E4:E12)</f>
        <v>971709</v>
      </c>
      <c r="F13" s="562">
        <f>SUM(F4:F12)</f>
        <v>971709</v>
      </c>
      <c r="G13" s="548">
        <f>SUM(G4:G12)</f>
        <v>1037382</v>
      </c>
      <c r="H13" s="606">
        <f aca="true" t="shared" si="2" ref="H13:H37">G13/E13*100</f>
        <v>106.75850486102321</v>
      </c>
      <c r="I13" s="607">
        <f aca="true" t="shared" si="3" ref="I13:I37">G13/F13*100</f>
        <v>106.75850486102321</v>
      </c>
    </row>
    <row r="14" spans="1:9" ht="12.75">
      <c r="A14" s="161">
        <v>100</v>
      </c>
      <c r="B14" s="159" t="s">
        <v>339</v>
      </c>
      <c r="C14" s="173">
        <v>3025</v>
      </c>
      <c r="D14" s="165">
        <v>2728.4</v>
      </c>
      <c r="E14" s="173">
        <v>6580</v>
      </c>
      <c r="F14" s="559">
        <v>6580</v>
      </c>
      <c r="G14" s="175">
        <v>6840</v>
      </c>
      <c r="H14" s="603">
        <f t="shared" si="2"/>
        <v>103.95136778115501</v>
      </c>
      <c r="I14" s="513">
        <f t="shared" si="3"/>
        <v>103.95136778115501</v>
      </c>
    </row>
    <row r="15" spans="1:11" ht="12.75">
      <c r="A15" s="161">
        <v>101</v>
      </c>
      <c r="B15" s="159" t="s">
        <v>386</v>
      </c>
      <c r="C15" s="164">
        <v>400</v>
      </c>
      <c r="D15" s="347">
        <v>588</v>
      </c>
      <c r="E15" s="164">
        <v>500</v>
      </c>
      <c r="F15" s="559">
        <v>595</v>
      </c>
      <c r="G15" s="175">
        <v>250</v>
      </c>
      <c r="H15" s="603">
        <f t="shared" si="2"/>
        <v>50</v>
      </c>
      <c r="I15" s="513">
        <f t="shared" si="3"/>
        <v>42.016806722689076</v>
      </c>
      <c r="K15" s="15"/>
    </row>
    <row r="16" spans="1:9" ht="12.75">
      <c r="A16" s="161">
        <v>102</v>
      </c>
      <c r="B16" s="162" t="s">
        <v>387</v>
      </c>
      <c r="C16" s="164">
        <v>68890</v>
      </c>
      <c r="D16" s="347">
        <v>86532.5</v>
      </c>
      <c r="E16" s="164">
        <v>70605</v>
      </c>
      <c r="F16" s="559">
        <v>86475.8</v>
      </c>
      <c r="G16" s="175">
        <v>74185</v>
      </c>
      <c r="H16" s="603">
        <f t="shared" si="2"/>
        <v>105.0704624318391</v>
      </c>
      <c r="I16" s="513">
        <f t="shared" si="3"/>
        <v>85.7870063069668</v>
      </c>
    </row>
    <row r="17" spans="1:9" ht="12.75">
      <c r="A17" s="161">
        <v>103</v>
      </c>
      <c r="B17" s="162" t="s">
        <v>1471</v>
      </c>
      <c r="C17" s="164">
        <v>5</v>
      </c>
      <c r="D17" s="347">
        <v>25.5</v>
      </c>
      <c r="E17" s="164">
        <v>0</v>
      </c>
      <c r="F17" s="559">
        <v>0</v>
      </c>
      <c r="G17" s="175">
        <v>50</v>
      </c>
      <c r="H17" s="608" t="s">
        <v>1205</v>
      </c>
      <c r="I17" s="590" t="s">
        <v>1205</v>
      </c>
    </row>
    <row r="18" spans="1:9" ht="12.75">
      <c r="A18" s="161">
        <v>104</v>
      </c>
      <c r="B18" s="162" t="s">
        <v>1007</v>
      </c>
      <c r="C18" s="164">
        <v>120</v>
      </c>
      <c r="D18" s="347">
        <v>347.7</v>
      </c>
      <c r="E18" s="164">
        <v>120</v>
      </c>
      <c r="F18" s="563">
        <v>500</v>
      </c>
      <c r="G18" s="175">
        <v>135</v>
      </c>
      <c r="H18" s="603">
        <f t="shared" si="2"/>
        <v>112.5</v>
      </c>
      <c r="I18" s="513">
        <f t="shared" si="3"/>
        <v>27</v>
      </c>
    </row>
    <row r="19" spans="1:9" ht="12.75">
      <c r="A19" s="161">
        <v>105</v>
      </c>
      <c r="B19" s="162" t="s">
        <v>340</v>
      </c>
      <c r="C19" s="164">
        <v>60</v>
      </c>
      <c r="D19" s="347">
        <v>146.6</v>
      </c>
      <c r="E19" s="164">
        <v>60</v>
      </c>
      <c r="F19" s="563">
        <v>60</v>
      </c>
      <c r="G19" s="216">
        <v>0</v>
      </c>
      <c r="H19" s="608" t="s">
        <v>1205</v>
      </c>
      <c r="I19" s="590" t="s">
        <v>1205</v>
      </c>
    </row>
    <row r="20" spans="1:9" ht="12.75">
      <c r="A20" s="161">
        <v>106</v>
      </c>
      <c r="B20" s="162" t="s">
        <v>341</v>
      </c>
      <c r="C20" s="164">
        <v>375</v>
      </c>
      <c r="D20" s="347">
        <v>788.4</v>
      </c>
      <c r="E20" s="164">
        <v>293</v>
      </c>
      <c r="F20" s="563">
        <v>293</v>
      </c>
      <c r="G20" s="216">
        <v>299</v>
      </c>
      <c r="H20" s="603">
        <f t="shared" si="2"/>
        <v>102.04778156996588</v>
      </c>
      <c r="I20" s="513">
        <f t="shared" si="3"/>
        <v>102.04778156996588</v>
      </c>
    </row>
    <row r="21" spans="1:9" ht="12.75">
      <c r="A21" s="161">
        <v>108</v>
      </c>
      <c r="B21" s="162" t="s">
        <v>342</v>
      </c>
      <c r="C21" s="164">
        <v>513</v>
      </c>
      <c r="D21" s="347">
        <v>1482.5</v>
      </c>
      <c r="E21" s="164">
        <v>481</v>
      </c>
      <c r="F21" s="563">
        <v>481</v>
      </c>
      <c r="G21" s="216">
        <v>14200</v>
      </c>
      <c r="H21" s="603">
        <f>G21/E21*100</f>
        <v>2952.1829521829522</v>
      </c>
      <c r="I21" s="513">
        <f>G21/F21*100</f>
        <v>2952.1829521829522</v>
      </c>
    </row>
    <row r="22" spans="1:9" ht="12.75">
      <c r="A22" s="161">
        <v>109</v>
      </c>
      <c r="B22" s="162" t="s">
        <v>1012</v>
      </c>
      <c r="C22" s="164">
        <v>80</v>
      </c>
      <c r="D22" s="347">
        <v>172.6</v>
      </c>
      <c r="E22" s="164">
        <v>100</v>
      </c>
      <c r="F22" s="563">
        <v>100</v>
      </c>
      <c r="G22" s="216">
        <v>100</v>
      </c>
      <c r="H22" s="603">
        <f t="shared" si="2"/>
        <v>100</v>
      </c>
      <c r="I22" s="513">
        <f t="shared" si="3"/>
        <v>100</v>
      </c>
    </row>
    <row r="23" spans="1:9" ht="12.75">
      <c r="A23" s="161">
        <v>110</v>
      </c>
      <c r="B23" s="162" t="s">
        <v>391</v>
      </c>
      <c r="C23" s="164">
        <v>3800</v>
      </c>
      <c r="D23" s="347">
        <v>5377.7</v>
      </c>
      <c r="E23" s="164">
        <v>4500</v>
      </c>
      <c r="F23" s="563">
        <v>4650</v>
      </c>
      <c r="G23" s="216">
        <v>7000</v>
      </c>
      <c r="H23" s="603">
        <f t="shared" si="2"/>
        <v>155.55555555555557</v>
      </c>
      <c r="I23" s="513">
        <f t="shared" si="3"/>
        <v>150.53763440860214</v>
      </c>
    </row>
    <row r="24" spans="1:9" ht="12.75">
      <c r="A24" s="161">
        <v>111</v>
      </c>
      <c r="B24" s="177" t="s">
        <v>382</v>
      </c>
      <c r="C24" s="164">
        <v>0</v>
      </c>
      <c r="D24" s="347">
        <v>90.7</v>
      </c>
      <c r="E24" s="164">
        <v>0</v>
      </c>
      <c r="F24" s="563">
        <v>0</v>
      </c>
      <c r="G24" s="216">
        <v>0</v>
      </c>
      <c r="H24" s="608" t="s">
        <v>1205</v>
      </c>
      <c r="I24" s="590" t="s">
        <v>1205</v>
      </c>
    </row>
    <row r="25" spans="1:9" ht="12.75">
      <c r="A25" s="161">
        <v>112</v>
      </c>
      <c r="B25" s="162" t="s">
        <v>343</v>
      </c>
      <c r="C25" s="164">
        <v>100</v>
      </c>
      <c r="D25" s="347">
        <v>395.2</v>
      </c>
      <c r="E25" s="164">
        <v>100</v>
      </c>
      <c r="F25" s="563">
        <v>300</v>
      </c>
      <c r="G25" s="216">
        <v>103100</v>
      </c>
      <c r="H25" s="608" t="s">
        <v>1205</v>
      </c>
      <c r="I25" s="590" t="s">
        <v>1205</v>
      </c>
    </row>
    <row r="26" spans="1:9" ht="12.75">
      <c r="A26" s="161">
        <v>113</v>
      </c>
      <c r="B26" s="162" t="s">
        <v>1014</v>
      </c>
      <c r="C26" s="164">
        <v>805</v>
      </c>
      <c r="D26" s="347">
        <v>234.2</v>
      </c>
      <c r="E26" s="164">
        <v>510</v>
      </c>
      <c r="F26" s="563">
        <v>510</v>
      </c>
      <c r="G26" s="216">
        <v>410</v>
      </c>
      <c r="H26" s="603">
        <f t="shared" si="2"/>
        <v>80.3921568627451</v>
      </c>
      <c r="I26" s="513">
        <f t="shared" si="3"/>
        <v>80.3921568627451</v>
      </c>
    </row>
    <row r="27" spans="1:9" ht="12.75">
      <c r="A27" s="161">
        <v>114</v>
      </c>
      <c r="B27" s="162" t="s">
        <v>344</v>
      </c>
      <c r="C27" s="164">
        <v>4095</v>
      </c>
      <c r="D27" s="347">
        <v>5109.2</v>
      </c>
      <c r="E27" s="164">
        <v>5160</v>
      </c>
      <c r="F27" s="563">
        <v>5160</v>
      </c>
      <c r="G27" s="216">
        <v>6510</v>
      </c>
      <c r="H27" s="603">
        <f t="shared" si="2"/>
        <v>126.16279069767442</v>
      </c>
      <c r="I27" s="513">
        <f t="shared" si="3"/>
        <v>126.16279069767442</v>
      </c>
    </row>
    <row r="28" spans="1:9" ht="12.75">
      <c r="A28" s="161">
        <v>115</v>
      </c>
      <c r="B28" s="162" t="s">
        <v>345</v>
      </c>
      <c r="C28" s="164">
        <v>81245</v>
      </c>
      <c r="D28" s="347">
        <v>167287.7</v>
      </c>
      <c r="E28" s="164">
        <v>121838</v>
      </c>
      <c r="F28" s="563">
        <v>125288</v>
      </c>
      <c r="G28" s="175">
        <v>29924</v>
      </c>
      <c r="H28" s="603">
        <f t="shared" si="2"/>
        <v>24.560481951443723</v>
      </c>
      <c r="I28" s="513">
        <f t="shared" si="3"/>
        <v>23.884170870314794</v>
      </c>
    </row>
    <row r="29" spans="1:9" ht="12.75" customHeight="1">
      <c r="A29" s="161">
        <v>116</v>
      </c>
      <c r="B29" s="162" t="s">
        <v>72</v>
      </c>
      <c r="C29" s="164">
        <v>0</v>
      </c>
      <c r="D29" s="347">
        <v>12.7</v>
      </c>
      <c r="E29" s="164">
        <v>0</v>
      </c>
      <c r="F29" s="563">
        <v>0</v>
      </c>
      <c r="G29" s="175">
        <v>15</v>
      </c>
      <c r="H29" s="608" t="s">
        <v>1205</v>
      </c>
      <c r="I29" s="590" t="s">
        <v>1205</v>
      </c>
    </row>
    <row r="30" spans="1:9" ht="12.75">
      <c r="A30" s="161">
        <v>117</v>
      </c>
      <c r="B30" s="162" t="s">
        <v>478</v>
      </c>
      <c r="C30" s="133">
        <v>430</v>
      </c>
      <c r="D30" s="176">
        <v>661.8</v>
      </c>
      <c r="E30" s="133">
        <v>480</v>
      </c>
      <c r="F30" s="563">
        <v>480</v>
      </c>
      <c r="G30" s="216">
        <v>600</v>
      </c>
      <c r="H30" s="603">
        <f t="shared" si="2"/>
        <v>125</v>
      </c>
      <c r="I30" s="513">
        <f t="shared" si="3"/>
        <v>125</v>
      </c>
    </row>
    <row r="31" spans="1:9" ht="12.75">
      <c r="A31" s="161">
        <v>119</v>
      </c>
      <c r="B31" s="159" t="s">
        <v>346</v>
      </c>
      <c r="C31" s="164">
        <v>5</v>
      </c>
      <c r="D31" s="347">
        <v>167</v>
      </c>
      <c r="E31" s="164">
        <v>652</v>
      </c>
      <c r="F31" s="563">
        <v>652</v>
      </c>
      <c r="G31" s="216">
        <v>255</v>
      </c>
      <c r="H31" s="603">
        <f t="shared" si="2"/>
        <v>39.11042944785276</v>
      </c>
      <c r="I31" s="513">
        <f t="shared" si="3"/>
        <v>39.11042944785276</v>
      </c>
    </row>
    <row r="32" spans="1:9" ht="12.75">
      <c r="A32" s="161">
        <v>120</v>
      </c>
      <c r="B32" s="162" t="s">
        <v>347</v>
      </c>
      <c r="C32" s="164">
        <v>0</v>
      </c>
      <c r="D32" s="348">
        <v>1181.8</v>
      </c>
      <c r="E32" s="164">
        <v>0</v>
      </c>
      <c r="F32" s="563">
        <v>0</v>
      </c>
      <c r="G32" s="216">
        <v>0</v>
      </c>
      <c r="H32" s="608" t="s">
        <v>1205</v>
      </c>
      <c r="I32" s="590" t="s">
        <v>1205</v>
      </c>
    </row>
    <row r="33" spans="1:9" ht="12.75">
      <c r="A33" s="161">
        <v>121</v>
      </c>
      <c r="B33" s="162" t="s">
        <v>695</v>
      </c>
      <c r="C33" s="164">
        <v>50</v>
      </c>
      <c r="D33" s="348">
        <v>50</v>
      </c>
      <c r="E33" s="164">
        <v>50</v>
      </c>
      <c r="F33" s="563">
        <v>50</v>
      </c>
      <c r="G33" s="216">
        <v>60</v>
      </c>
      <c r="H33" s="603">
        <f t="shared" si="2"/>
        <v>120</v>
      </c>
      <c r="I33" s="513">
        <f t="shared" si="3"/>
        <v>120</v>
      </c>
    </row>
    <row r="34" spans="1:9" ht="12.75">
      <c r="A34" s="161">
        <v>122</v>
      </c>
      <c r="B34" s="162" t="s">
        <v>1013</v>
      </c>
      <c r="C34" s="164">
        <v>1180</v>
      </c>
      <c r="D34" s="348">
        <v>1554.3</v>
      </c>
      <c r="E34" s="164">
        <v>1414</v>
      </c>
      <c r="F34" s="563">
        <v>1414</v>
      </c>
      <c r="G34" s="175">
        <v>1464</v>
      </c>
      <c r="H34" s="603">
        <f t="shared" si="2"/>
        <v>103.53606789250354</v>
      </c>
      <c r="I34" s="513">
        <f t="shared" si="3"/>
        <v>103.53606789250354</v>
      </c>
    </row>
    <row r="35" spans="1:9" ht="12.75">
      <c r="A35" s="161">
        <v>191</v>
      </c>
      <c r="B35" s="162" t="s">
        <v>159</v>
      </c>
      <c r="C35" s="180">
        <v>28500</v>
      </c>
      <c r="D35" s="176">
        <v>30333.7</v>
      </c>
      <c r="E35" s="180">
        <v>29440</v>
      </c>
      <c r="F35" s="564">
        <v>29840</v>
      </c>
      <c r="G35" s="216">
        <v>27540</v>
      </c>
      <c r="H35" s="603">
        <f t="shared" si="2"/>
        <v>93.5461956521739</v>
      </c>
      <c r="I35" s="513">
        <f t="shared" si="3"/>
        <v>92.29222520107238</v>
      </c>
    </row>
    <row r="36" spans="1:9" ht="13.5" thickBot="1">
      <c r="A36" s="166">
        <v>195</v>
      </c>
      <c r="B36" s="167" t="s">
        <v>388</v>
      </c>
      <c r="C36" s="169">
        <v>600</v>
      </c>
      <c r="D36" s="168">
        <v>815</v>
      </c>
      <c r="E36" s="169">
        <v>800</v>
      </c>
      <c r="F36" s="565">
        <v>800</v>
      </c>
      <c r="G36" s="549">
        <v>930</v>
      </c>
      <c r="H36" s="603">
        <f t="shared" si="2"/>
        <v>116.25000000000001</v>
      </c>
      <c r="I36" s="513">
        <f t="shared" si="3"/>
        <v>116.25000000000001</v>
      </c>
    </row>
    <row r="37" spans="1:9" ht="14.25" thickBot="1" thickTop="1">
      <c r="A37" s="1100" t="s">
        <v>480</v>
      </c>
      <c r="B37" s="1101"/>
      <c r="C37" s="182">
        <f>SUM(C14:C36)</f>
        <v>194278</v>
      </c>
      <c r="D37" s="183">
        <f>SUM(D14:D36)</f>
        <v>306083.2</v>
      </c>
      <c r="E37" s="182">
        <f>SUM(E14:E36)</f>
        <v>243683</v>
      </c>
      <c r="F37" s="566">
        <f>SUM(F14:F36)</f>
        <v>264228.8</v>
      </c>
      <c r="G37" s="184">
        <f>SUM(G14:G36)</f>
        <v>273867</v>
      </c>
      <c r="H37" s="606">
        <f t="shared" si="2"/>
        <v>112.38658420981358</v>
      </c>
      <c r="I37" s="607">
        <f t="shared" si="3"/>
        <v>103.64767201758475</v>
      </c>
    </row>
    <row r="38" spans="1:9" ht="12.75">
      <c r="A38" s="185">
        <v>100</v>
      </c>
      <c r="B38" s="159" t="s">
        <v>339</v>
      </c>
      <c r="C38" s="186">
        <v>200</v>
      </c>
      <c r="D38" s="176">
        <v>162</v>
      </c>
      <c r="E38" s="186">
        <v>270</v>
      </c>
      <c r="F38" s="567">
        <v>270</v>
      </c>
      <c r="G38" s="550">
        <v>0</v>
      </c>
      <c r="H38" s="608" t="s">
        <v>1205</v>
      </c>
      <c r="I38" s="590" t="s">
        <v>1205</v>
      </c>
    </row>
    <row r="39" spans="1:9" ht="12.75">
      <c r="A39" s="187">
        <v>102</v>
      </c>
      <c r="B39" s="162" t="s">
        <v>387</v>
      </c>
      <c r="C39" s="133">
        <v>60</v>
      </c>
      <c r="D39" s="188">
        <v>270.7</v>
      </c>
      <c r="E39" s="133">
        <v>0</v>
      </c>
      <c r="F39" s="568">
        <v>0</v>
      </c>
      <c r="G39" s="238">
        <v>0</v>
      </c>
      <c r="H39" s="608" t="s">
        <v>1205</v>
      </c>
      <c r="I39" s="590" t="s">
        <v>1205</v>
      </c>
    </row>
    <row r="40" spans="1:9" ht="12.75">
      <c r="A40" s="161">
        <v>108</v>
      </c>
      <c r="B40" s="162" t="s">
        <v>342</v>
      </c>
      <c r="C40" s="180">
        <v>5</v>
      </c>
      <c r="D40" s="347">
        <v>108.8</v>
      </c>
      <c r="E40" s="180">
        <v>50</v>
      </c>
      <c r="F40" s="563">
        <v>50</v>
      </c>
      <c r="G40" s="216">
        <v>35</v>
      </c>
      <c r="H40" s="603">
        <f>G40/E40*100</f>
        <v>70</v>
      </c>
      <c r="I40" s="513">
        <f>G40/F40*100</f>
        <v>70</v>
      </c>
    </row>
    <row r="41" spans="1:9" ht="12.75">
      <c r="A41" s="189">
        <v>112</v>
      </c>
      <c r="B41" s="162" t="s">
        <v>343</v>
      </c>
      <c r="C41" s="133">
        <v>16000</v>
      </c>
      <c r="D41" s="347">
        <v>16000</v>
      </c>
      <c r="E41" s="133">
        <v>5000</v>
      </c>
      <c r="F41" s="569">
        <v>11100</v>
      </c>
      <c r="G41" s="551">
        <v>0</v>
      </c>
      <c r="H41" s="608" t="s">
        <v>1205</v>
      </c>
      <c r="I41" s="590" t="s">
        <v>1205</v>
      </c>
    </row>
    <row r="42" spans="1:9" ht="12.75">
      <c r="A42" s="190">
        <v>114</v>
      </c>
      <c r="B42" s="162" t="s">
        <v>344</v>
      </c>
      <c r="C42" s="180">
        <v>56900</v>
      </c>
      <c r="D42" s="176">
        <v>102471</v>
      </c>
      <c r="E42" s="180">
        <v>52000</v>
      </c>
      <c r="F42" s="563">
        <v>52000</v>
      </c>
      <c r="G42" s="216">
        <v>51000</v>
      </c>
      <c r="H42" s="603">
        <f>G42/E42*100</f>
        <v>98.07692307692307</v>
      </c>
      <c r="I42" s="513">
        <f>G42/F42*100</f>
        <v>98.07692307692307</v>
      </c>
    </row>
    <row r="43" spans="1:9" ht="12.75">
      <c r="A43" s="190">
        <v>115</v>
      </c>
      <c r="B43" s="162" t="s">
        <v>345</v>
      </c>
      <c r="C43" s="180">
        <v>0</v>
      </c>
      <c r="D43" s="176">
        <v>2009.6</v>
      </c>
      <c r="E43" s="180">
        <v>0</v>
      </c>
      <c r="F43" s="563">
        <v>0</v>
      </c>
      <c r="G43" s="216">
        <v>0</v>
      </c>
      <c r="H43" s="608" t="s">
        <v>1205</v>
      </c>
      <c r="I43" s="590" t="s">
        <v>1205</v>
      </c>
    </row>
    <row r="44" spans="1:9" ht="12.75" customHeight="1" thickBot="1">
      <c r="A44" s="166">
        <v>116</v>
      </c>
      <c r="B44" s="162" t="s">
        <v>72</v>
      </c>
      <c r="C44" s="68">
        <v>0</v>
      </c>
      <c r="D44" s="272">
        <v>16.6</v>
      </c>
      <c r="E44" s="68">
        <v>0</v>
      </c>
      <c r="F44" s="570">
        <v>0</v>
      </c>
      <c r="G44" s="552">
        <v>15</v>
      </c>
      <c r="H44" s="608" t="s">
        <v>1205</v>
      </c>
      <c r="I44" s="590" t="s">
        <v>1205</v>
      </c>
    </row>
    <row r="45" spans="1:9" ht="14.25" thickBot="1" thickTop="1">
      <c r="A45" s="1128" t="s">
        <v>481</v>
      </c>
      <c r="B45" s="1129"/>
      <c r="C45" s="193">
        <f>SUM(C38:C44)</f>
        <v>73165</v>
      </c>
      <c r="D45" s="194">
        <f>SUM(D38:D44)</f>
        <v>121038.70000000001</v>
      </c>
      <c r="E45" s="193">
        <f>SUM(E38:E44)</f>
        <v>57320</v>
      </c>
      <c r="F45" s="571">
        <f>SUM(F38:F44)</f>
        <v>63420</v>
      </c>
      <c r="G45" s="553">
        <f>SUM(G38:G44)</f>
        <v>51050</v>
      </c>
      <c r="H45" s="609">
        <f>G45/E45*100</f>
        <v>89.06140963014654</v>
      </c>
      <c r="I45" s="610">
        <f aca="true" t="shared" si="4" ref="I45:I51">G45/F45*100</f>
        <v>80.49511195206559</v>
      </c>
    </row>
    <row r="46" spans="1:9" ht="14.25" thickBot="1" thickTop="1">
      <c r="A46" s="1100" t="s">
        <v>483</v>
      </c>
      <c r="B46" s="1101"/>
      <c r="C46" s="182">
        <f>SUM(C13+C37+C45)</f>
        <v>1161739</v>
      </c>
      <c r="D46" s="183">
        <f>SUM(D13+D37+D45)</f>
        <v>1422108.4</v>
      </c>
      <c r="E46" s="182">
        <f>SUM(E13+E37+E45)</f>
        <v>1272712</v>
      </c>
      <c r="F46" s="566">
        <f>SUM(F13+F37+F45)</f>
        <v>1299357.8</v>
      </c>
      <c r="G46" s="184">
        <f>SUM(G13+G37+G45)</f>
        <v>1362299</v>
      </c>
      <c r="H46" s="606">
        <f>G46/E46*100</f>
        <v>107.03906304018504</v>
      </c>
      <c r="I46" s="607">
        <f t="shared" si="4"/>
        <v>104.84402371694695</v>
      </c>
    </row>
    <row r="47" spans="1:9" ht="12.75">
      <c r="A47" s="195" t="s">
        <v>484</v>
      </c>
      <c r="B47" s="196" t="s">
        <v>485</v>
      </c>
      <c r="C47" s="164">
        <v>217235</v>
      </c>
      <c r="D47" s="188">
        <v>585768.8</v>
      </c>
      <c r="E47" s="164">
        <v>210697</v>
      </c>
      <c r="F47" s="563">
        <v>221519.3</v>
      </c>
      <c r="G47" s="216">
        <v>230680</v>
      </c>
      <c r="H47" s="603">
        <f>G47/E47*100</f>
        <v>109.48423565594194</v>
      </c>
      <c r="I47" s="513">
        <f t="shared" si="4"/>
        <v>104.13539587746983</v>
      </c>
    </row>
    <row r="48" spans="1:9" ht="12.75">
      <c r="A48" s="187">
        <v>102</v>
      </c>
      <c r="B48" s="78" t="s">
        <v>486</v>
      </c>
      <c r="C48" s="197">
        <v>0</v>
      </c>
      <c r="D48" s="54">
        <v>12493</v>
      </c>
      <c r="E48" s="197">
        <v>0</v>
      </c>
      <c r="F48" s="564">
        <v>3596</v>
      </c>
      <c r="G48" s="554">
        <v>0</v>
      </c>
      <c r="H48" s="608" t="s">
        <v>1205</v>
      </c>
      <c r="I48" s="590" t="s">
        <v>1205</v>
      </c>
    </row>
    <row r="49" spans="1:9" ht="13.5" thickBot="1">
      <c r="A49" s="166">
        <v>102</v>
      </c>
      <c r="B49" s="167" t="s">
        <v>487</v>
      </c>
      <c r="C49" s="198">
        <v>42455</v>
      </c>
      <c r="D49" s="168">
        <v>129470.7</v>
      </c>
      <c r="E49" s="198">
        <v>0</v>
      </c>
      <c r="F49" s="565">
        <v>47519.8</v>
      </c>
      <c r="G49" s="549">
        <v>51000</v>
      </c>
      <c r="H49" s="611" t="s">
        <v>1205</v>
      </c>
      <c r="I49" s="612">
        <f t="shared" si="4"/>
        <v>107.32368402223915</v>
      </c>
    </row>
    <row r="50" spans="1:9" ht="14.25" thickBot="1" thickTop="1">
      <c r="A50" s="1102" t="s">
        <v>488</v>
      </c>
      <c r="B50" s="1103"/>
      <c r="C50" s="199">
        <f>SUM(C47:C49)</f>
        <v>259690</v>
      </c>
      <c r="D50" s="200">
        <f>SUM(D47:D49)</f>
        <v>727732.5</v>
      </c>
      <c r="E50" s="199">
        <f>SUM(E47:E49)</f>
        <v>210697</v>
      </c>
      <c r="F50" s="572">
        <f>SUM(F47:F49)</f>
        <v>272635.1</v>
      </c>
      <c r="G50" s="555">
        <f>SUM(G47:G49)</f>
        <v>281680</v>
      </c>
      <c r="H50" s="609">
        <f>G50/E50*100</f>
        <v>133.68961114776195</v>
      </c>
      <c r="I50" s="610">
        <f t="shared" si="4"/>
        <v>103.3175845663306</v>
      </c>
    </row>
    <row r="51" spans="1:9" ht="14.25" thickBot="1" thickTop="1">
      <c r="A51" s="1104" t="s">
        <v>489</v>
      </c>
      <c r="B51" s="1105"/>
      <c r="C51" s="201">
        <f>SUM(C46+C50)</f>
        <v>1421429</v>
      </c>
      <c r="D51" s="202">
        <f>SUM(D46+D50)</f>
        <v>2149840.9</v>
      </c>
      <c r="E51" s="201">
        <f>SUM(E46+E50)</f>
        <v>1483409</v>
      </c>
      <c r="F51" s="573">
        <f>SUM(F46+F50)</f>
        <v>1571992.9</v>
      </c>
      <c r="G51" s="203">
        <f>SUM(G46+G50)</f>
        <v>1643979</v>
      </c>
      <c r="H51" s="613">
        <f>G51/E51*100</f>
        <v>110.82439165462796</v>
      </c>
      <c r="I51" s="614">
        <f t="shared" si="4"/>
        <v>104.57928913037713</v>
      </c>
    </row>
    <row r="52" spans="1:7" ht="13.5" thickTop="1">
      <c r="A52" s="204"/>
      <c r="B52" s="205"/>
      <c r="C52" s="205"/>
      <c r="D52" s="205"/>
      <c r="E52" s="205"/>
      <c r="F52" s="206"/>
      <c r="G52" s="207"/>
    </row>
    <row r="53" spans="1:8" ht="16.5" thickBot="1">
      <c r="A53" s="1121" t="s">
        <v>490</v>
      </c>
      <c r="B53" s="1121"/>
      <c r="C53" s="1121"/>
      <c r="D53" s="1121"/>
      <c r="E53" s="1121"/>
      <c r="F53" s="1121"/>
      <c r="G53" s="1121"/>
      <c r="H53" s="1121"/>
    </row>
    <row r="54" spans="1:9" ht="51.75" thickTop="1">
      <c r="A54" s="1106" t="s">
        <v>337</v>
      </c>
      <c r="B54" s="1108" t="s">
        <v>338</v>
      </c>
      <c r="C54" s="208" t="s">
        <v>1443</v>
      </c>
      <c r="D54" s="208" t="s">
        <v>1524</v>
      </c>
      <c r="E54" s="208" t="s">
        <v>1525</v>
      </c>
      <c r="F54" s="575" t="s">
        <v>1526</v>
      </c>
      <c r="G54" s="1067" t="s">
        <v>581</v>
      </c>
      <c r="H54" s="1117" t="s">
        <v>582</v>
      </c>
      <c r="I54" s="1120" t="s">
        <v>583</v>
      </c>
    </row>
    <row r="55" spans="1:9" ht="13.5" thickBot="1">
      <c r="A55" s="1107"/>
      <c r="B55" s="1109"/>
      <c r="C55" s="156" t="s">
        <v>477</v>
      </c>
      <c r="D55" s="156" t="s">
        <v>477</v>
      </c>
      <c r="E55" s="156" t="s">
        <v>477</v>
      </c>
      <c r="F55" s="557" t="s">
        <v>477</v>
      </c>
      <c r="G55" s="157" t="s">
        <v>477</v>
      </c>
      <c r="H55" s="1116"/>
      <c r="I55" s="1119"/>
    </row>
    <row r="56" spans="1:9" ht="22.5" customHeight="1" thickTop="1">
      <c r="A56" s="187">
        <v>102</v>
      </c>
      <c r="B56" s="209" t="s">
        <v>491</v>
      </c>
      <c r="C56" s="211">
        <v>0</v>
      </c>
      <c r="D56" s="210">
        <v>73308.7</v>
      </c>
      <c r="E56" s="211">
        <v>97000</v>
      </c>
      <c r="F56" s="576">
        <v>97000</v>
      </c>
      <c r="G56" s="574">
        <v>0</v>
      </c>
      <c r="H56" s="608" t="s">
        <v>1205</v>
      </c>
      <c r="I56" s="590" t="s">
        <v>1205</v>
      </c>
    </row>
    <row r="57" spans="1:9" ht="22.5">
      <c r="A57" s="212">
        <v>102</v>
      </c>
      <c r="B57" s="213" t="s">
        <v>838</v>
      </c>
      <c r="C57" s="215">
        <v>-32043</v>
      </c>
      <c r="D57" s="214">
        <v>-88862.3</v>
      </c>
      <c r="E57" s="215">
        <v>-174219</v>
      </c>
      <c r="F57" s="563">
        <v>-174219</v>
      </c>
      <c r="G57" s="216">
        <v>-128566</v>
      </c>
      <c r="H57" s="603">
        <f>G57/E57*100</f>
        <v>73.7956250466367</v>
      </c>
      <c r="I57" s="513">
        <f>G57/F57*100</f>
        <v>73.7956250466367</v>
      </c>
    </row>
    <row r="58" spans="1:9" ht="22.5" customHeight="1">
      <c r="A58" s="217">
        <v>102</v>
      </c>
      <c r="B58" s="178" t="s">
        <v>839</v>
      </c>
      <c r="C58" s="215">
        <v>10309</v>
      </c>
      <c r="D58" s="218">
        <v>-83561.5</v>
      </c>
      <c r="E58" s="215">
        <v>12500</v>
      </c>
      <c r="F58" s="563">
        <v>263326</v>
      </c>
      <c r="G58" s="216">
        <v>20039</v>
      </c>
      <c r="H58" s="603">
        <f>G58/E58*100</f>
        <v>160.312</v>
      </c>
      <c r="I58" s="513">
        <f>G58/F58*100</f>
        <v>7.609958758345169</v>
      </c>
    </row>
    <row r="59" spans="1:9" ht="23.25" thickBot="1">
      <c r="A59" s="217">
        <v>102</v>
      </c>
      <c r="B59" s="219" t="s">
        <v>492</v>
      </c>
      <c r="C59" s="221">
        <v>0</v>
      </c>
      <c r="D59" s="220">
        <v>-578.7</v>
      </c>
      <c r="E59" s="221">
        <v>0</v>
      </c>
      <c r="F59" s="577">
        <v>0</v>
      </c>
      <c r="G59" s="222">
        <v>0</v>
      </c>
      <c r="H59" s="608" t="s">
        <v>1205</v>
      </c>
      <c r="I59" s="590" t="s">
        <v>1205</v>
      </c>
    </row>
    <row r="60" spans="1:9" ht="14.25" thickBot="1" thickTop="1">
      <c r="A60" s="1110" t="s">
        <v>475</v>
      </c>
      <c r="B60" s="1111"/>
      <c r="C60" s="224">
        <f>SUM(C56:C59)</f>
        <v>-21734</v>
      </c>
      <c r="D60" s="223">
        <f>SUM(D56:D59)</f>
        <v>-99693.8</v>
      </c>
      <c r="E60" s="224">
        <f>SUM(E56:E59)</f>
        <v>-64719</v>
      </c>
      <c r="F60" s="578">
        <f>SUM(F56:F58)</f>
        <v>186107</v>
      </c>
      <c r="G60" s="225">
        <f>SUM(G56:G58)</f>
        <v>-108527</v>
      </c>
      <c r="H60" s="609">
        <f>G60/E60*100</f>
        <v>167.68955020936664</v>
      </c>
      <c r="I60" s="610">
        <f>G60/F60*100</f>
        <v>-58.3143030622169</v>
      </c>
    </row>
    <row r="61" spans="1:9" ht="16.5" thickBot="1" thickTop="1">
      <c r="A61" s="1104" t="s">
        <v>493</v>
      </c>
      <c r="B61" s="1105"/>
      <c r="C61" s="226">
        <f>SUM(C51:C58)</f>
        <v>1399695</v>
      </c>
      <c r="D61" s="227">
        <f>SUM(D51:D59)</f>
        <v>2050147.1000000003</v>
      </c>
      <c r="E61" s="226">
        <f>SUM(E51:E58)</f>
        <v>1418690</v>
      </c>
      <c r="F61" s="579">
        <f>SUM(F51:F58)</f>
        <v>1758099.9</v>
      </c>
      <c r="G61" s="228">
        <f>SUM(G51:G58)</f>
        <v>1535452</v>
      </c>
      <c r="H61" s="613">
        <f>G61/E61*100</f>
        <v>108.23026876907569</v>
      </c>
      <c r="I61" s="614">
        <f>G61/F61*100</f>
        <v>87.33587892246624</v>
      </c>
    </row>
    <row r="62" ht="13.5" thickTop="1"/>
  </sheetData>
  <mergeCells count="17">
    <mergeCell ref="C1:I1"/>
    <mergeCell ref="H2:H3"/>
    <mergeCell ref="H54:H55"/>
    <mergeCell ref="I2:I3"/>
    <mergeCell ref="I54:I55"/>
    <mergeCell ref="A53:H53"/>
    <mergeCell ref="A1:B3"/>
    <mergeCell ref="A13:B13"/>
    <mergeCell ref="A37:B37"/>
    <mergeCell ref="A45:B45"/>
    <mergeCell ref="A46:B46"/>
    <mergeCell ref="A50:B50"/>
    <mergeCell ref="A51:B51"/>
    <mergeCell ref="A61:B61"/>
    <mergeCell ref="A54:A55"/>
    <mergeCell ref="B54:B55"/>
    <mergeCell ref="A60:B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 CE,tučné"&amp;12NÁVRH ROZPOČTU NA ROK 2006 -  PŘÍJMY - SUMÁŘ</oddHeader>
    <oddFooter>&amp;COddíl III. - &amp;P&amp;RPříjmy - sumář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1">
      <selection activeCell="A1" sqref="A1:B3"/>
    </sheetView>
  </sheetViews>
  <sheetFormatPr defaultColWidth="9.00390625" defaultRowHeight="12.75"/>
  <cols>
    <col min="1" max="1" width="5.625" style="0" customWidth="1"/>
    <col min="2" max="2" width="26.625" style="0" customWidth="1"/>
    <col min="3" max="3" width="9.875" style="0" customWidth="1"/>
    <col min="4" max="4" width="10.875" style="308" customWidth="1"/>
    <col min="5" max="5" width="9.625" style="0" customWidth="1"/>
    <col min="6" max="6" width="10.375" style="0" customWidth="1"/>
    <col min="7" max="7" width="10.125" style="0" customWidth="1"/>
    <col min="8" max="9" width="6.875" style="0" customWidth="1"/>
  </cols>
  <sheetData>
    <row r="1" spans="1:9" ht="11.25" customHeight="1" thickTop="1">
      <c r="A1" s="1134" t="s">
        <v>494</v>
      </c>
      <c r="B1" s="1135"/>
      <c r="C1" s="1140" t="s">
        <v>495</v>
      </c>
      <c r="D1" s="1141"/>
      <c r="E1" s="1141"/>
      <c r="F1" s="1141"/>
      <c r="G1" s="1141"/>
      <c r="H1" s="1141"/>
      <c r="I1" s="1142"/>
    </row>
    <row r="2" spans="1:9" s="230" customFormat="1" ht="62.25" customHeight="1">
      <c r="A2" s="1136"/>
      <c r="B2" s="1137"/>
      <c r="C2" s="155" t="s">
        <v>1443</v>
      </c>
      <c r="D2" s="229" t="s">
        <v>1524</v>
      </c>
      <c r="E2" s="155" t="s">
        <v>1525</v>
      </c>
      <c r="F2" s="542" t="s">
        <v>1526</v>
      </c>
      <c r="G2" s="544" t="s">
        <v>581</v>
      </c>
      <c r="H2" s="1115" t="s">
        <v>582</v>
      </c>
      <c r="I2" s="1118" t="s">
        <v>583</v>
      </c>
    </row>
    <row r="3" spans="1:9" s="232" customFormat="1" ht="12" customHeight="1" thickBot="1">
      <c r="A3" s="1138"/>
      <c r="B3" s="1139"/>
      <c r="C3" s="156" t="s">
        <v>477</v>
      </c>
      <c r="D3" s="231" t="s">
        <v>477</v>
      </c>
      <c r="E3" s="156" t="s">
        <v>477</v>
      </c>
      <c r="F3" s="545" t="s">
        <v>477</v>
      </c>
      <c r="G3" s="157" t="s">
        <v>477</v>
      </c>
      <c r="H3" s="1116"/>
      <c r="I3" s="1119"/>
    </row>
    <row r="4" spans="1:9" ht="12" customHeight="1" thickTop="1">
      <c r="A4" s="233">
        <v>100</v>
      </c>
      <c r="B4" s="234" t="s">
        <v>339</v>
      </c>
      <c r="C4" s="235">
        <v>43380</v>
      </c>
      <c r="D4" s="349">
        <v>41716.3</v>
      </c>
      <c r="E4" s="349">
        <v>46200</v>
      </c>
      <c r="F4" s="622">
        <v>46170</v>
      </c>
      <c r="G4" s="236">
        <v>48069</v>
      </c>
      <c r="H4" s="602">
        <f>G4/E4*100</f>
        <v>104.04545454545455</v>
      </c>
      <c r="I4" s="524">
        <f>G4/F4*100</f>
        <v>104.1130604288499</v>
      </c>
    </row>
    <row r="5" spans="1:9" ht="12" customHeight="1">
      <c r="A5" s="187">
        <v>101</v>
      </c>
      <c r="B5" s="159" t="s">
        <v>386</v>
      </c>
      <c r="C5" s="237">
        <v>2125</v>
      </c>
      <c r="D5" s="347">
        <v>4618.1</v>
      </c>
      <c r="E5" s="347">
        <v>2470</v>
      </c>
      <c r="F5" s="165">
        <v>4489.6</v>
      </c>
      <c r="G5" s="175">
        <v>2465</v>
      </c>
      <c r="H5" s="602">
        <f aca="true" t="shared" si="0" ref="H5:H37">G5/E5*100</f>
        <v>99.79757085020243</v>
      </c>
      <c r="I5" s="524">
        <f aca="true" t="shared" si="1" ref="I5:I37">G5/F5*100</f>
        <v>54.904668567355664</v>
      </c>
    </row>
    <row r="6" spans="1:9" ht="12" customHeight="1">
      <c r="A6" s="217">
        <v>102</v>
      </c>
      <c r="B6" s="162" t="s">
        <v>387</v>
      </c>
      <c r="C6" s="237">
        <v>29535</v>
      </c>
      <c r="D6" s="347">
        <v>137917.8</v>
      </c>
      <c r="E6" s="347">
        <v>23349</v>
      </c>
      <c r="F6" s="165">
        <v>48112.5</v>
      </c>
      <c r="G6" s="175">
        <v>13998</v>
      </c>
      <c r="H6" s="602">
        <f t="shared" si="0"/>
        <v>59.95117563921367</v>
      </c>
      <c r="I6" s="524">
        <f t="shared" si="1"/>
        <v>29.09431021044427</v>
      </c>
    </row>
    <row r="7" spans="1:9" ht="12" customHeight="1">
      <c r="A7" s="217">
        <v>103</v>
      </c>
      <c r="B7" s="162" t="s">
        <v>1471</v>
      </c>
      <c r="C7" s="237">
        <v>170</v>
      </c>
      <c r="D7" s="347">
        <v>68.8</v>
      </c>
      <c r="E7" s="347">
        <v>170</v>
      </c>
      <c r="F7" s="165">
        <v>170</v>
      </c>
      <c r="G7" s="175">
        <v>170</v>
      </c>
      <c r="H7" s="602">
        <f t="shared" si="0"/>
        <v>100</v>
      </c>
      <c r="I7" s="524">
        <f t="shared" si="1"/>
        <v>100</v>
      </c>
    </row>
    <row r="8" spans="1:9" ht="12" customHeight="1">
      <c r="A8" s="217">
        <v>104</v>
      </c>
      <c r="B8" s="162" t="s">
        <v>1007</v>
      </c>
      <c r="C8" s="237">
        <v>5532</v>
      </c>
      <c r="D8" s="347">
        <v>6919.6</v>
      </c>
      <c r="E8" s="347">
        <v>6000</v>
      </c>
      <c r="F8" s="188">
        <v>6453.8</v>
      </c>
      <c r="G8" s="238">
        <v>5973</v>
      </c>
      <c r="H8" s="602">
        <f t="shared" si="0"/>
        <v>99.55000000000001</v>
      </c>
      <c r="I8" s="524">
        <f t="shared" si="1"/>
        <v>92.55012550745298</v>
      </c>
    </row>
    <row r="9" spans="1:9" ht="12" customHeight="1">
      <c r="A9" s="217">
        <v>105</v>
      </c>
      <c r="B9" s="162" t="s">
        <v>340</v>
      </c>
      <c r="C9" s="237">
        <v>14520</v>
      </c>
      <c r="D9" s="347">
        <v>13917.5</v>
      </c>
      <c r="E9" s="347">
        <v>14550</v>
      </c>
      <c r="F9" s="188">
        <v>14761</v>
      </c>
      <c r="G9" s="238">
        <v>10170</v>
      </c>
      <c r="H9" s="602">
        <f t="shared" si="0"/>
        <v>69.89690721649484</v>
      </c>
      <c r="I9" s="524">
        <f t="shared" si="1"/>
        <v>68.89777115371587</v>
      </c>
    </row>
    <row r="10" spans="1:9" ht="12" customHeight="1">
      <c r="A10" s="217">
        <v>106</v>
      </c>
      <c r="B10" s="162" t="s">
        <v>341</v>
      </c>
      <c r="C10" s="237">
        <v>104040</v>
      </c>
      <c r="D10" s="347">
        <v>113376.3</v>
      </c>
      <c r="E10" s="347">
        <v>106890</v>
      </c>
      <c r="F10" s="188">
        <v>104921</v>
      </c>
      <c r="G10" s="238">
        <v>125099</v>
      </c>
      <c r="H10" s="602">
        <f t="shared" si="0"/>
        <v>117.03526990363926</v>
      </c>
      <c r="I10" s="524">
        <f t="shared" si="1"/>
        <v>119.23161235596307</v>
      </c>
    </row>
    <row r="11" spans="1:9" ht="12" customHeight="1">
      <c r="A11" s="217">
        <v>108</v>
      </c>
      <c r="B11" s="162" t="s">
        <v>342</v>
      </c>
      <c r="C11" s="237">
        <v>34900</v>
      </c>
      <c r="D11" s="347">
        <v>37153.1</v>
      </c>
      <c r="E11" s="347">
        <v>34200</v>
      </c>
      <c r="F11" s="188">
        <v>34970</v>
      </c>
      <c r="G11" s="238">
        <v>34639</v>
      </c>
      <c r="H11" s="602">
        <f t="shared" si="0"/>
        <v>101.28362573099415</v>
      </c>
      <c r="I11" s="524">
        <f t="shared" si="1"/>
        <v>99.05347440663425</v>
      </c>
    </row>
    <row r="12" spans="1:9" ht="12" customHeight="1">
      <c r="A12" s="217">
        <v>109</v>
      </c>
      <c r="B12" s="162" t="s">
        <v>1012</v>
      </c>
      <c r="C12" s="237">
        <v>205</v>
      </c>
      <c r="D12" s="347">
        <v>157.7</v>
      </c>
      <c r="E12" s="347">
        <v>290</v>
      </c>
      <c r="F12" s="188">
        <v>290</v>
      </c>
      <c r="G12" s="238">
        <v>300</v>
      </c>
      <c r="H12" s="602">
        <f t="shared" si="0"/>
        <v>103.44827586206897</v>
      </c>
      <c r="I12" s="524">
        <f t="shared" si="1"/>
        <v>103.44827586206897</v>
      </c>
    </row>
    <row r="13" spans="1:9" ht="12" customHeight="1">
      <c r="A13" s="217">
        <v>110</v>
      </c>
      <c r="B13" s="162" t="s">
        <v>391</v>
      </c>
      <c r="C13" s="237">
        <v>260</v>
      </c>
      <c r="D13" s="347">
        <v>246.9</v>
      </c>
      <c r="E13" s="347">
        <v>260</v>
      </c>
      <c r="F13" s="188">
        <v>410</v>
      </c>
      <c r="G13" s="238">
        <v>500</v>
      </c>
      <c r="H13" s="602">
        <f t="shared" si="0"/>
        <v>192.30769230769232</v>
      </c>
      <c r="I13" s="524">
        <f t="shared" si="1"/>
        <v>121.95121951219512</v>
      </c>
    </row>
    <row r="14" spans="1:9" ht="12" customHeight="1">
      <c r="A14" s="217">
        <v>111</v>
      </c>
      <c r="B14" s="177" t="s">
        <v>382</v>
      </c>
      <c r="C14" s="237">
        <v>3330</v>
      </c>
      <c r="D14" s="347">
        <v>2396.4</v>
      </c>
      <c r="E14" s="347">
        <v>3600</v>
      </c>
      <c r="F14" s="188">
        <v>3978</v>
      </c>
      <c r="G14" s="238">
        <v>3170</v>
      </c>
      <c r="H14" s="602">
        <f t="shared" si="0"/>
        <v>88.05555555555556</v>
      </c>
      <c r="I14" s="524">
        <f t="shared" si="1"/>
        <v>79.68828557063851</v>
      </c>
    </row>
    <row r="15" spans="1:9" ht="12" customHeight="1">
      <c r="A15" s="217">
        <v>112</v>
      </c>
      <c r="B15" s="162" t="s">
        <v>343</v>
      </c>
      <c r="C15" s="237">
        <v>9377</v>
      </c>
      <c r="D15" s="347">
        <v>2407.2</v>
      </c>
      <c r="E15" s="347">
        <v>1075</v>
      </c>
      <c r="F15" s="188">
        <v>7275</v>
      </c>
      <c r="G15" s="238">
        <v>7075</v>
      </c>
      <c r="H15" s="602">
        <f t="shared" si="0"/>
        <v>658.1395348837209</v>
      </c>
      <c r="I15" s="524">
        <f t="shared" si="1"/>
        <v>97.2508591065292</v>
      </c>
    </row>
    <row r="16" spans="1:9" ht="12" customHeight="1">
      <c r="A16" s="217">
        <v>113</v>
      </c>
      <c r="B16" s="162" t="s">
        <v>1014</v>
      </c>
      <c r="C16" s="237">
        <v>213</v>
      </c>
      <c r="D16" s="347">
        <v>159.1</v>
      </c>
      <c r="E16" s="347">
        <v>210</v>
      </c>
      <c r="F16" s="188">
        <v>237</v>
      </c>
      <c r="G16" s="238">
        <v>240</v>
      </c>
      <c r="H16" s="602">
        <f t="shared" si="0"/>
        <v>114.28571428571428</v>
      </c>
      <c r="I16" s="524">
        <f t="shared" si="1"/>
        <v>101.26582278481013</v>
      </c>
    </row>
    <row r="17" spans="1:9" ht="12" customHeight="1">
      <c r="A17" s="217">
        <v>114</v>
      </c>
      <c r="B17" s="162" t="s">
        <v>344</v>
      </c>
      <c r="C17" s="237">
        <v>8931</v>
      </c>
      <c r="D17" s="347">
        <v>8635.5</v>
      </c>
      <c r="E17" s="347">
        <v>6000</v>
      </c>
      <c r="F17" s="188">
        <v>7945</v>
      </c>
      <c r="G17" s="238">
        <v>5520</v>
      </c>
      <c r="H17" s="602">
        <f t="shared" si="0"/>
        <v>92</v>
      </c>
      <c r="I17" s="524">
        <f t="shared" si="1"/>
        <v>69.47765890497169</v>
      </c>
    </row>
    <row r="18" spans="1:9" ht="12" customHeight="1">
      <c r="A18" s="217">
        <v>115</v>
      </c>
      <c r="B18" s="162" t="s">
        <v>345</v>
      </c>
      <c r="C18" s="237">
        <v>155220</v>
      </c>
      <c r="D18" s="347">
        <v>181041.8</v>
      </c>
      <c r="E18" s="347">
        <v>206348</v>
      </c>
      <c r="F18" s="188">
        <v>215955</v>
      </c>
      <c r="G18" s="238">
        <v>226419</v>
      </c>
      <c r="H18" s="602">
        <f t="shared" si="0"/>
        <v>109.72677224882237</v>
      </c>
      <c r="I18" s="524">
        <f t="shared" si="1"/>
        <v>104.84545391400985</v>
      </c>
    </row>
    <row r="19" spans="1:9" ht="22.5">
      <c r="A19" s="217">
        <v>116</v>
      </c>
      <c r="B19" s="178" t="s">
        <v>1103</v>
      </c>
      <c r="C19" s="237">
        <v>23150</v>
      </c>
      <c r="D19" s="347">
        <v>23582.5</v>
      </c>
      <c r="E19" s="347">
        <v>26480</v>
      </c>
      <c r="F19" s="188">
        <v>26480</v>
      </c>
      <c r="G19" s="238">
        <v>23300</v>
      </c>
      <c r="H19" s="602">
        <f t="shared" si="0"/>
        <v>87.99093655589124</v>
      </c>
      <c r="I19" s="524">
        <f t="shared" si="1"/>
        <v>87.99093655589124</v>
      </c>
    </row>
    <row r="20" spans="1:9" ht="12" customHeight="1">
      <c r="A20" s="217">
        <v>119</v>
      </c>
      <c r="B20" s="162" t="s">
        <v>346</v>
      </c>
      <c r="C20" s="237">
        <v>3928</v>
      </c>
      <c r="D20" s="347">
        <v>4131.3</v>
      </c>
      <c r="E20" s="347">
        <v>4800</v>
      </c>
      <c r="F20" s="188">
        <v>5152</v>
      </c>
      <c r="G20" s="238">
        <v>4337</v>
      </c>
      <c r="H20" s="602">
        <f t="shared" si="0"/>
        <v>90.35416666666667</v>
      </c>
      <c r="I20" s="524">
        <f t="shared" si="1"/>
        <v>84.18090062111801</v>
      </c>
    </row>
    <row r="21" spans="1:9" ht="12" customHeight="1">
      <c r="A21" s="217">
        <v>120</v>
      </c>
      <c r="B21" s="162" t="s">
        <v>347</v>
      </c>
      <c r="C21" s="237">
        <v>171752</v>
      </c>
      <c r="D21" s="347">
        <v>172603.3</v>
      </c>
      <c r="E21" s="347">
        <v>163900</v>
      </c>
      <c r="F21" s="188">
        <v>164816.2</v>
      </c>
      <c r="G21" s="238">
        <v>167543</v>
      </c>
      <c r="H21" s="602">
        <f t="shared" si="0"/>
        <v>102.22269676632092</v>
      </c>
      <c r="I21" s="524">
        <f t="shared" si="1"/>
        <v>101.65444901654084</v>
      </c>
    </row>
    <row r="22" spans="1:9" ht="12" customHeight="1">
      <c r="A22" s="217">
        <v>121</v>
      </c>
      <c r="B22" s="162" t="s">
        <v>695</v>
      </c>
      <c r="C22" s="237">
        <v>6142</v>
      </c>
      <c r="D22" s="347">
        <v>7991.4</v>
      </c>
      <c r="E22" s="347">
        <v>6609</v>
      </c>
      <c r="F22" s="188">
        <v>10036</v>
      </c>
      <c r="G22" s="238">
        <v>5752</v>
      </c>
      <c r="H22" s="602">
        <f t="shared" si="0"/>
        <v>87.03283401422303</v>
      </c>
      <c r="I22" s="524">
        <f t="shared" si="1"/>
        <v>57.31367078517338</v>
      </c>
    </row>
    <row r="23" spans="1:9" ht="12" customHeight="1">
      <c r="A23" s="217">
        <v>122</v>
      </c>
      <c r="B23" s="162" t="s">
        <v>1013</v>
      </c>
      <c r="C23" s="237">
        <v>8810</v>
      </c>
      <c r="D23" s="347">
        <v>6560.8</v>
      </c>
      <c r="E23" s="347">
        <v>9755</v>
      </c>
      <c r="F23" s="188">
        <v>9835.5</v>
      </c>
      <c r="G23" s="238">
        <v>9105</v>
      </c>
      <c r="H23" s="602">
        <f t="shared" si="0"/>
        <v>93.33675038441824</v>
      </c>
      <c r="I23" s="524">
        <f t="shared" si="1"/>
        <v>92.5728229373189</v>
      </c>
    </row>
    <row r="24" spans="1:9" ht="12" customHeight="1">
      <c r="A24" s="217">
        <v>191</v>
      </c>
      <c r="B24" s="162" t="s">
        <v>159</v>
      </c>
      <c r="C24" s="237">
        <v>26435</v>
      </c>
      <c r="D24" s="347">
        <v>27653.6</v>
      </c>
      <c r="E24" s="342">
        <v>27640</v>
      </c>
      <c r="F24" s="188">
        <v>29940</v>
      </c>
      <c r="G24" s="238">
        <v>31000</v>
      </c>
      <c r="H24" s="602">
        <f t="shared" si="0"/>
        <v>112.15629522431259</v>
      </c>
      <c r="I24" s="524">
        <f t="shared" si="1"/>
        <v>103.54041416165664</v>
      </c>
    </row>
    <row r="25" spans="1:9" ht="12" customHeight="1">
      <c r="A25" s="217">
        <v>194</v>
      </c>
      <c r="B25" s="162" t="s">
        <v>348</v>
      </c>
      <c r="C25" s="241">
        <v>300</v>
      </c>
      <c r="D25" s="179">
        <v>298.8</v>
      </c>
      <c r="E25" s="241">
        <v>350</v>
      </c>
      <c r="F25" s="176">
        <v>350</v>
      </c>
      <c r="G25" s="216">
        <v>350</v>
      </c>
      <c r="H25" s="602">
        <f t="shared" si="0"/>
        <v>100</v>
      </c>
      <c r="I25" s="524">
        <f t="shared" si="1"/>
        <v>100</v>
      </c>
    </row>
    <row r="26" spans="1:9" ht="12" customHeight="1" thickBot="1">
      <c r="A26" s="242">
        <v>195</v>
      </c>
      <c r="B26" s="243" t="s">
        <v>388</v>
      </c>
      <c r="C26" s="246">
        <v>4357</v>
      </c>
      <c r="D26" s="245">
        <v>4320.5</v>
      </c>
      <c r="E26" s="246">
        <v>4452</v>
      </c>
      <c r="F26" s="623">
        <v>5182</v>
      </c>
      <c r="G26" s="580">
        <v>4687</v>
      </c>
      <c r="H26" s="615">
        <f t="shared" si="0"/>
        <v>105.27852650494161</v>
      </c>
      <c r="I26" s="616">
        <f t="shared" si="1"/>
        <v>90.44770358934774</v>
      </c>
    </row>
    <row r="27" spans="1:9" s="250" customFormat="1" ht="14.25" customHeight="1" thickBot="1">
      <c r="A27" s="1130" t="s">
        <v>496</v>
      </c>
      <c r="B27" s="1131"/>
      <c r="C27" s="247">
        <f>SUM(C4:C26)</f>
        <v>656612</v>
      </c>
      <c r="D27" s="248">
        <f>SUM(D4:D26)</f>
        <v>797874.3</v>
      </c>
      <c r="E27" s="247">
        <f>SUM(E4:E26)</f>
        <v>695598</v>
      </c>
      <c r="F27" s="624">
        <f>SUM(F4:F26)</f>
        <v>747929.6000000001</v>
      </c>
      <c r="G27" s="249">
        <f>SUM(G4:G26)</f>
        <v>729881</v>
      </c>
      <c r="H27" s="664">
        <f t="shared" si="0"/>
        <v>104.92856506200421</v>
      </c>
      <c r="I27" s="665">
        <f t="shared" si="1"/>
        <v>97.58685844229188</v>
      </c>
    </row>
    <row r="28" spans="1:9" s="254" customFormat="1" ht="17.25" customHeight="1">
      <c r="A28" s="251" t="s">
        <v>497</v>
      </c>
      <c r="B28" s="252" t="s">
        <v>21</v>
      </c>
      <c r="C28" s="253">
        <v>20950</v>
      </c>
      <c r="D28" s="350">
        <v>81905.9</v>
      </c>
      <c r="E28" s="253">
        <v>29768</v>
      </c>
      <c r="F28" s="350">
        <v>29649</v>
      </c>
      <c r="G28" s="589">
        <v>38545</v>
      </c>
      <c r="H28" s="602">
        <f t="shared" si="0"/>
        <v>129.48468153722118</v>
      </c>
      <c r="I28" s="524">
        <f t="shared" si="1"/>
        <v>130.0043846335458</v>
      </c>
    </row>
    <row r="29" spans="1:9" s="254" customFormat="1" ht="17.25" customHeight="1">
      <c r="A29" s="255" t="s">
        <v>498</v>
      </c>
      <c r="B29" s="256" t="s">
        <v>22</v>
      </c>
      <c r="C29" s="256">
        <v>60281</v>
      </c>
      <c r="D29" s="165">
        <v>308397.1</v>
      </c>
      <c r="E29" s="256">
        <v>64324</v>
      </c>
      <c r="F29" s="192">
        <v>65563.6</v>
      </c>
      <c r="G29" s="175">
        <v>75471</v>
      </c>
      <c r="H29" s="602">
        <f t="shared" si="0"/>
        <v>117.32945712331322</v>
      </c>
      <c r="I29" s="524">
        <f t="shared" si="1"/>
        <v>115.11112873606695</v>
      </c>
    </row>
    <row r="30" spans="1:9" s="254" customFormat="1" ht="14.25" customHeight="1" thickBot="1">
      <c r="A30" s="371" t="s">
        <v>499</v>
      </c>
      <c r="B30" s="365" t="s">
        <v>23</v>
      </c>
      <c r="C30" s="258">
        <v>2239</v>
      </c>
      <c r="D30" s="274">
        <v>8145</v>
      </c>
      <c r="E30" s="258">
        <v>2066</v>
      </c>
      <c r="F30" s="274">
        <v>2066</v>
      </c>
      <c r="G30" s="275">
        <v>2036</v>
      </c>
      <c r="H30" s="602">
        <f t="shared" si="0"/>
        <v>98.54791868344628</v>
      </c>
      <c r="I30" s="524">
        <f t="shared" si="1"/>
        <v>98.54791868344628</v>
      </c>
    </row>
    <row r="31" spans="1:9" s="262" customFormat="1" ht="14.25" customHeight="1" thickBot="1">
      <c r="A31" s="1130" t="s">
        <v>500</v>
      </c>
      <c r="B31" s="1131"/>
      <c r="C31" s="259">
        <f>SUM(C28:C30)</f>
        <v>83470</v>
      </c>
      <c r="D31" s="260">
        <f>SUM(D28:D30)</f>
        <v>398448</v>
      </c>
      <c r="E31" s="259">
        <f>SUM(E28:E30)</f>
        <v>96158</v>
      </c>
      <c r="F31" s="625">
        <f>SUM(F28:F30)</f>
        <v>97278.6</v>
      </c>
      <c r="G31" s="261">
        <f>SUM(G28:G30)</f>
        <v>116052</v>
      </c>
      <c r="H31" s="664">
        <f t="shared" si="0"/>
        <v>120.68886624097838</v>
      </c>
      <c r="I31" s="665">
        <f t="shared" si="1"/>
        <v>119.29859187940615</v>
      </c>
    </row>
    <row r="32" spans="1:9" ht="12" customHeight="1">
      <c r="A32" s="263">
        <v>261</v>
      </c>
      <c r="B32" s="159" t="s">
        <v>1008</v>
      </c>
      <c r="C32" s="264">
        <v>11040</v>
      </c>
      <c r="D32" s="174">
        <v>11040</v>
      </c>
      <c r="E32" s="264">
        <v>11642</v>
      </c>
      <c r="F32" s="165">
        <v>12193</v>
      </c>
      <c r="G32" s="238">
        <v>13625</v>
      </c>
      <c r="H32" s="602">
        <f t="shared" si="0"/>
        <v>117.03315581515203</v>
      </c>
      <c r="I32" s="524">
        <f t="shared" si="1"/>
        <v>111.74444353317476</v>
      </c>
    </row>
    <row r="33" spans="1:9" ht="12" customHeight="1">
      <c r="A33" s="217">
        <v>264</v>
      </c>
      <c r="B33" s="162" t="s">
        <v>1009</v>
      </c>
      <c r="C33" s="264">
        <v>24896</v>
      </c>
      <c r="D33" s="164">
        <v>25896</v>
      </c>
      <c r="E33" s="264">
        <v>29496</v>
      </c>
      <c r="F33" s="165">
        <v>30372</v>
      </c>
      <c r="G33" s="238">
        <v>30924</v>
      </c>
      <c r="H33" s="602">
        <f t="shared" si="0"/>
        <v>104.84133441822621</v>
      </c>
      <c r="I33" s="524">
        <f t="shared" si="1"/>
        <v>101.81746345318057</v>
      </c>
    </row>
    <row r="34" spans="1:9" ht="12" customHeight="1">
      <c r="A34" s="217">
        <v>265</v>
      </c>
      <c r="B34" s="162" t="s">
        <v>1019</v>
      </c>
      <c r="C34" s="180">
        <v>7278</v>
      </c>
      <c r="D34" s="265">
        <v>7541</v>
      </c>
      <c r="E34" s="180">
        <v>8014</v>
      </c>
      <c r="F34" s="347">
        <v>8356</v>
      </c>
      <c r="G34" s="238">
        <v>10468</v>
      </c>
      <c r="H34" s="602">
        <f t="shared" si="0"/>
        <v>130.62141252807587</v>
      </c>
      <c r="I34" s="524">
        <f t="shared" si="1"/>
        <v>125.27525131641934</v>
      </c>
    </row>
    <row r="35" spans="1:9" ht="12" customHeight="1" thickBot="1">
      <c r="A35" s="267">
        <v>266</v>
      </c>
      <c r="B35" s="78" t="s">
        <v>166</v>
      </c>
      <c r="C35" s="268">
        <v>44069</v>
      </c>
      <c r="D35" s="269">
        <v>46453</v>
      </c>
      <c r="E35" s="268">
        <v>21602</v>
      </c>
      <c r="F35" s="626">
        <v>23764</v>
      </c>
      <c r="G35" s="580">
        <v>25082</v>
      </c>
      <c r="H35" s="602">
        <f t="shared" si="0"/>
        <v>116.10961947967782</v>
      </c>
      <c r="I35" s="524">
        <f t="shared" si="1"/>
        <v>105.54620434270325</v>
      </c>
    </row>
    <row r="36" spans="1:9" s="262" customFormat="1" ht="15" customHeight="1" thickBot="1">
      <c r="A36" s="1130" t="s">
        <v>501</v>
      </c>
      <c r="B36" s="1131"/>
      <c r="C36" s="247">
        <f>SUM(C32:C35)</f>
        <v>87283</v>
      </c>
      <c r="D36" s="248">
        <f>SUM(D32:D35)</f>
        <v>90930</v>
      </c>
      <c r="E36" s="247">
        <f>SUM(E32:E35)</f>
        <v>70754</v>
      </c>
      <c r="F36" s="624">
        <f>SUM(F32:F35)</f>
        <v>74685</v>
      </c>
      <c r="G36" s="249">
        <f>SUM(G32:G35)</f>
        <v>80099</v>
      </c>
      <c r="H36" s="664">
        <f t="shared" si="0"/>
        <v>113.20773383836958</v>
      </c>
      <c r="I36" s="665">
        <f t="shared" si="1"/>
        <v>107.24911294101895</v>
      </c>
    </row>
    <row r="37" spans="1:9" ht="12" customHeight="1">
      <c r="A37" s="263">
        <v>271</v>
      </c>
      <c r="B37" s="271" t="s">
        <v>362</v>
      </c>
      <c r="C37" s="264">
        <v>55000</v>
      </c>
      <c r="D37" s="174">
        <v>65366.5</v>
      </c>
      <c r="E37" s="264">
        <v>66000</v>
      </c>
      <c r="F37" s="165">
        <v>76694</v>
      </c>
      <c r="G37" s="238">
        <v>67000</v>
      </c>
      <c r="H37" s="602">
        <f t="shared" si="0"/>
        <v>101.51515151515152</v>
      </c>
      <c r="I37" s="524">
        <f t="shared" si="1"/>
        <v>87.36015855216836</v>
      </c>
    </row>
    <row r="38" spans="1:9" ht="12" customHeight="1" thickBot="1">
      <c r="A38" s="217">
        <v>272</v>
      </c>
      <c r="B38" s="162" t="s">
        <v>363</v>
      </c>
      <c r="C38" s="273">
        <v>5890</v>
      </c>
      <c r="D38" s="351">
        <v>3260.9</v>
      </c>
      <c r="E38" s="352">
        <v>0</v>
      </c>
      <c r="F38" s="274">
        <v>0</v>
      </c>
      <c r="G38" s="275">
        <v>0</v>
      </c>
      <c r="H38" s="617" t="s">
        <v>1205</v>
      </c>
      <c r="I38" s="597" t="s">
        <v>1205</v>
      </c>
    </row>
    <row r="39" spans="1:9" s="250" customFormat="1" ht="14.25" customHeight="1" thickBot="1">
      <c r="A39" s="1130" t="s">
        <v>502</v>
      </c>
      <c r="B39" s="1131"/>
      <c r="C39" s="247">
        <f>SUM(C37:C38)</f>
        <v>60890</v>
      </c>
      <c r="D39" s="248">
        <f>SUM(D37:D38)</f>
        <v>68627.4</v>
      </c>
      <c r="E39" s="247">
        <f>SUM(E37:E38)</f>
        <v>66000</v>
      </c>
      <c r="F39" s="624">
        <f>SUM(F37:F38)</f>
        <v>76694</v>
      </c>
      <c r="G39" s="249">
        <f>SUM(G37:G38)</f>
        <v>67000</v>
      </c>
      <c r="H39" s="664">
        <f>G39/E39*100</f>
        <v>101.51515151515152</v>
      </c>
      <c r="I39" s="665">
        <f>G39/F39*100</f>
        <v>87.36015855216836</v>
      </c>
    </row>
    <row r="40" spans="1:9" s="1" customFormat="1" ht="12" customHeight="1" thickBot="1">
      <c r="A40" s="276">
        <v>276</v>
      </c>
      <c r="B40" s="87" t="s">
        <v>389</v>
      </c>
      <c r="C40" s="68">
        <v>47000</v>
      </c>
      <c r="D40" s="192">
        <v>46107.5</v>
      </c>
      <c r="E40" s="68">
        <v>35000</v>
      </c>
      <c r="F40" s="627">
        <v>38866.5</v>
      </c>
      <c r="G40" s="580">
        <v>6500</v>
      </c>
      <c r="H40" s="602">
        <f>G40/E40*100</f>
        <v>18.571428571428573</v>
      </c>
      <c r="I40" s="524">
        <f>G40/F40*100</f>
        <v>16.72391391043701</v>
      </c>
    </row>
    <row r="41" spans="1:256" s="250" customFormat="1" ht="14.25" customHeight="1" thickBot="1">
      <c r="A41" s="1130" t="s">
        <v>503</v>
      </c>
      <c r="B41" s="1131"/>
      <c r="C41" s="259">
        <f>SUM(C40:C40)</f>
        <v>47000</v>
      </c>
      <c r="D41" s="260">
        <f>SUM(D40:D40)</f>
        <v>46107.5</v>
      </c>
      <c r="E41" s="259">
        <f>SUM(E40:E40)</f>
        <v>35000</v>
      </c>
      <c r="F41" s="625">
        <f>SUM(F40:F40)</f>
        <v>38866.5</v>
      </c>
      <c r="G41" s="277">
        <f>SUM(G40:G40)</f>
        <v>6500</v>
      </c>
      <c r="H41" s="664">
        <f>G41/E41*100</f>
        <v>18.571428571428573</v>
      </c>
      <c r="I41" s="665">
        <f>G41/F41*100</f>
        <v>16.72391391043701</v>
      </c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4"/>
      <c r="FL41" s="254"/>
      <c r="FM41" s="254"/>
      <c r="FN41" s="254"/>
      <c r="FO41" s="254"/>
      <c r="FP41" s="254"/>
      <c r="FQ41" s="254"/>
      <c r="FR41" s="254"/>
      <c r="FS41" s="254"/>
      <c r="FT41" s="254"/>
      <c r="FU41" s="254"/>
      <c r="FV41" s="254"/>
      <c r="FW41" s="254"/>
      <c r="FX41" s="254"/>
      <c r="FY41" s="254"/>
      <c r="FZ41" s="254"/>
      <c r="GA41" s="254"/>
      <c r="GB41" s="254"/>
      <c r="GC41" s="254"/>
      <c r="GD41" s="254"/>
      <c r="GE41" s="254"/>
      <c r="GF41" s="254"/>
      <c r="GG41" s="254"/>
      <c r="GH41" s="254"/>
      <c r="GI41" s="254"/>
      <c r="GJ41" s="254"/>
      <c r="GK41" s="254"/>
      <c r="GL41" s="254"/>
      <c r="GM41" s="254"/>
      <c r="GN41" s="254"/>
      <c r="GO41" s="254"/>
      <c r="GP41" s="254"/>
      <c r="GQ41" s="254"/>
      <c r="GR41" s="254"/>
      <c r="GS41" s="254"/>
      <c r="GT41" s="254"/>
      <c r="GU41" s="254"/>
      <c r="GV41" s="254"/>
      <c r="GW41" s="254"/>
      <c r="GX41" s="254"/>
      <c r="GY41" s="254"/>
      <c r="GZ41" s="254"/>
      <c r="HA41" s="254"/>
      <c r="HB41" s="254"/>
      <c r="HC41" s="254"/>
      <c r="HD41" s="254"/>
      <c r="HE41" s="254"/>
      <c r="HF41" s="254"/>
      <c r="HG41" s="254"/>
      <c r="HH41" s="254"/>
      <c r="HI41" s="254"/>
      <c r="HJ41" s="254"/>
      <c r="HK41" s="254"/>
      <c r="HL41" s="254"/>
      <c r="HM41" s="254"/>
      <c r="HN41" s="254"/>
      <c r="HO41" s="254"/>
      <c r="HP41" s="254"/>
      <c r="HQ41" s="254"/>
      <c r="HR41" s="254"/>
      <c r="HS41" s="254"/>
      <c r="HT41" s="254"/>
      <c r="HU41" s="254"/>
      <c r="HV41" s="254"/>
      <c r="HW41" s="254"/>
      <c r="HX41" s="254"/>
      <c r="HY41" s="254"/>
      <c r="HZ41" s="254"/>
      <c r="IA41" s="254"/>
      <c r="IB41" s="254"/>
      <c r="IC41" s="254"/>
      <c r="ID41" s="254"/>
      <c r="IE41" s="254"/>
      <c r="IF41" s="254"/>
      <c r="IG41" s="254"/>
      <c r="IH41" s="254"/>
      <c r="II41" s="254"/>
      <c r="IJ41" s="254"/>
      <c r="IK41" s="254"/>
      <c r="IL41" s="254"/>
      <c r="IM41" s="254"/>
      <c r="IN41" s="254"/>
      <c r="IO41" s="254"/>
      <c r="IP41" s="254"/>
      <c r="IQ41" s="254"/>
      <c r="IR41" s="254"/>
      <c r="IS41" s="254"/>
      <c r="IT41" s="254"/>
      <c r="IU41" s="254"/>
      <c r="IV41" s="254"/>
    </row>
    <row r="42" spans="1:256" ht="12" customHeight="1">
      <c r="A42" s="263">
        <v>403</v>
      </c>
      <c r="B42" s="271" t="s">
        <v>330</v>
      </c>
      <c r="C42" s="278">
        <v>125000</v>
      </c>
      <c r="D42" s="172">
        <v>125000</v>
      </c>
      <c r="E42" s="278">
        <v>138995</v>
      </c>
      <c r="F42" s="538">
        <v>139587.8</v>
      </c>
      <c r="G42" s="582">
        <v>190000</v>
      </c>
      <c r="H42" s="617">
        <f>G42/E42*100</f>
        <v>136.69556458865426</v>
      </c>
      <c r="I42" s="597">
        <f>G42/F42*100</f>
        <v>136.1150473035609</v>
      </c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  <c r="FF42" s="254"/>
      <c r="FG42" s="254"/>
      <c r="FH42" s="254"/>
      <c r="FI42" s="254"/>
      <c r="FJ42" s="254"/>
      <c r="FK42" s="254"/>
      <c r="FL42" s="254"/>
      <c r="FM42" s="254"/>
      <c r="FN42" s="254"/>
      <c r="FO42" s="254"/>
      <c r="FP42" s="254"/>
      <c r="FQ42" s="254"/>
      <c r="FR42" s="254"/>
      <c r="FS42" s="254"/>
      <c r="FT42" s="254"/>
      <c r="FU42" s="254"/>
      <c r="FV42" s="254"/>
      <c r="FW42" s="254"/>
      <c r="FX42" s="254"/>
      <c r="FY42" s="254"/>
      <c r="FZ42" s="254"/>
      <c r="GA42" s="254"/>
      <c r="GB42" s="254"/>
      <c r="GC42" s="254"/>
      <c r="GD42" s="254"/>
      <c r="GE42" s="254"/>
      <c r="GF42" s="254"/>
      <c r="GG42" s="254"/>
      <c r="GH42" s="254"/>
      <c r="GI42" s="254"/>
      <c r="GJ42" s="254"/>
      <c r="GK42" s="254"/>
      <c r="GL42" s="254"/>
      <c r="GM42" s="254"/>
      <c r="GN42" s="254"/>
      <c r="GO42" s="254"/>
      <c r="GP42" s="254"/>
      <c r="GQ42" s="254"/>
      <c r="GR42" s="254"/>
      <c r="GS42" s="254"/>
      <c r="GT42" s="254"/>
      <c r="GU42" s="254"/>
      <c r="GV42" s="254"/>
      <c r="GW42" s="254"/>
      <c r="GX42" s="254"/>
      <c r="GY42" s="254"/>
      <c r="GZ42" s="254"/>
      <c r="HA42" s="254"/>
      <c r="HB42" s="254"/>
      <c r="HC42" s="254"/>
      <c r="HD42" s="254"/>
      <c r="HE42" s="254"/>
      <c r="HF42" s="254"/>
      <c r="HG42" s="254"/>
      <c r="HH42" s="254"/>
      <c r="HI42" s="254"/>
      <c r="HJ42" s="254"/>
      <c r="HK42" s="254"/>
      <c r="HL42" s="254"/>
      <c r="HM42" s="254"/>
      <c r="HN42" s="254"/>
      <c r="HO42" s="254"/>
      <c r="HP42" s="254"/>
      <c r="HQ42" s="254"/>
      <c r="HR42" s="254"/>
      <c r="HS42" s="254"/>
      <c r="HT42" s="254"/>
      <c r="HU42" s="254"/>
      <c r="HV42" s="254"/>
      <c r="HW42" s="254"/>
      <c r="HX42" s="254"/>
      <c r="HY42" s="254"/>
      <c r="HZ42" s="254"/>
      <c r="IA42" s="254"/>
      <c r="IB42" s="254"/>
      <c r="IC42" s="254"/>
      <c r="ID42" s="254"/>
      <c r="IE42" s="254"/>
      <c r="IF42" s="254"/>
      <c r="IG42" s="254"/>
      <c r="IH42" s="254"/>
      <c r="II42" s="254"/>
      <c r="IJ42" s="254"/>
      <c r="IK42" s="254"/>
      <c r="IL42" s="254"/>
      <c r="IM42" s="254"/>
      <c r="IN42" s="254"/>
      <c r="IO42" s="254"/>
      <c r="IP42" s="254"/>
      <c r="IQ42" s="254"/>
      <c r="IR42" s="254"/>
      <c r="IS42" s="254"/>
      <c r="IT42" s="254"/>
      <c r="IU42" s="254"/>
      <c r="IV42" s="254"/>
    </row>
    <row r="43" spans="1:256" ht="12" customHeight="1" thickBot="1">
      <c r="A43" s="267">
        <v>404</v>
      </c>
      <c r="B43" s="78" t="s">
        <v>763</v>
      </c>
      <c r="C43" s="149">
        <v>0</v>
      </c>
      <c r="D43" s="54">
        <v>0</v>
      </c>
      <c r="E43" s="149">
        <v>0</v>
      </c>
      <c r="F43" s="192">
        <v>0</v>
      </c>
      <c r="G43" s="552">
        <v>7760</v>
      </c>
      <c r="H43" s="617" t="s">
        <v>1205</v>
      </c>
      <c r="I43" s="597" t="s">
        <v>1205</v>
      </c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254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4"/>
      <c r="ES43" s="254"/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4"/>
      <c r="FQ43" s="254"/>
      <c r="FR43" s="254"/>
      <c r="FS43" s="254"/>
      <c r="FT43" s="254"/>
      <c r="FU43" s="254"/>
      <c r="FV43" s="254"/>
      <c r="FW43" s="254"/>
      <c r="FX43" s="254"/>
      <c r="FY43" s="254"/>
      <c r="FZ43" s="254"/>
      <c r="GA43" s="254"/>
      <c r="GB43" s="254"/>
      <c r="GC43" s="254"/>
      <c r="GD43" s="254"/>
      <c r="GE43" s="254"/>
      <c r="GF43" s="254"/>
      <c r="GG43" s="254"/>
      <c r="GH43" s="254"/>
      <c r="GI43" s="254"/>
      <c r="GJ43" s="254"/>
      <c r="GK43" s="254"/>
      <c r="GL43" s="254"/>
      <c r="GM43" s="254"/>
      <c r="GN43" s="254"/>
      <c r="GO43" s="254"/>
      <c r="GP43" s="254"/>
      <c r="GQ43" s="254"/>
      <c r="GR43" s="254"/>
      <c r="GS43" s="254"/>
      <c r="GT43" s="254"/>
      <c r="GU43" s="254"/>
      <c r="GV43" s="254"/>
      <c r="GW43" s="254"/>
      <c r="GX43" s="254"/>
      <c r="GY43" s="254"/>
      <c r="GZ43" s="254"/>
      <c r="HA43" s="254"/>
      <c r="HB43" s="254"/>
      <c r="HC43" s="254"/>
      <c r="HD43" s="254"/>
      <c r="HE43" s="254"/>
      <c r="HF43" s="254"/>
      <c r="HG43" s="254"/>
      <c r="HH43" s="254"/>
      <c r="HI43" s="254"/>
      <c r="HJ43" s="254"/>
      <c r="HK43" s="254"/>
      <c r="HL43" s="254"/>
      <c r="HM43" s="254"/>
      <c r="HN43" s="254"/>
      <c r="HO43" s="254"/>
      <c r="HP43" s="254"/>
      <c r="HQ43" s="254"/>
      <c r="HR43" s="254"/>
      <c r="HS43" s="254"/>
      <c r="HT43" s="254"/>
      <c r="HU43" s="254"/>
      <c r="HV43" s="254"/>
      <c r="HW43" s="254"/>
      <c r="HX43" s="254"/>
      <c r="HY43" s="254"/>
      <c r="HZ43" s="254"/>
      <c r="IA43" s="254"/>
      <c r="IB43" s="254"/>
      <c r="IC43" s="254"/>
      <c r="ID43" s="254"/>
      <c r="IE43" s="254"/>
      <c r="IF43" s="254"/>
      <c r="IG43" s="254"/>
      <c r="IH43" s="254"/>
      <c r="II43" s="254"/>
      <c r="IJ43" s="254"/>
      <c r="IK43" s="254"/>
      <c r="IL43" s="254"/>
      <c r="IM43" s="254"/>
      <c r="IN43" s="254"/>
      <c r="IO43" s="254"/>
      <c r="IP43" s="254"/>
      <c r="IQ43" s="254"/>
      <c r="IR43" s="254"/>
      <c r="IS43" s="254"/>
      <c r="IT43" s="254"/>
      <c r="IU43" s="254"/>
      <c r="IV43" s="254"/>
    </row>
    <row r="44" spans="1:256" s="250" customFormat="1" ht="15" customHeight="1" thickBot="1">
      <c r="A44" s="1132" t="s">
        <v>504</v>
      </c>
      <c r="B44" s="1133"/>
      <c r="C44" s="279">
        <f>SUM(C42:C42)</f>
        <v>125000</v>
      </c>
      <c r="D44" s="280">
        <f>SUM(D42:D42)</f>
        <v>125000</v>
      </c>
      <c r="E44" s="279">
        <f>SUM(E42:E42)</f>
        <v>138995</v>
      </c>
      <c r="F44" s="628">
        <f>SUM(F42:F42)</f>
        <v>139587.8</v>
      </c>
      <c r="G44" s="281">
        <f>SUM(G42:G43)</f>
        <v>197760</v>
      </c>
      <c r="H44" s="666">
        <f>G44/E44*100</f>
        <v>142.2784992265909</v>
      </c>
      <c r="I44" s="667">
        <f>G44/F44*100</f>
        <v>141.67427239343266</v>
      </c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254"/>
      <c r="DX44" s="254"/>
      <c r="DY44" s="254"/>
      <c r="DZ44" s="254"/>
      <c r="EA44" s="254"/>
      <c r="EB44" s="254"/>
      <c r="EC44" s="254"/>
      <c r="ED44" s="254"/>
      <c r="EE44" s="254"/>
      <c r="EF44" s="254"/>
      <c r="EG44" s="254"/>
      <c r="EH44" s="254"/>
      <c r="EI44" s="254"/>
      <c r="EJ44" s="254"/>
      <c r="EK44" s="254"/>
      <c r="EL44" s="254"/>
      <c r="EM44" s="254"/>
      <c r="EN44" s="254"/>
      <c r="EO44" s="254"/>
      <c r="EP44" s="254"/>
      <c r="EQ44" s="254"/>
      <c r="ER44" s="254"/>
      <c r="ES44" s="254"/>
      <c r="ET44" s="254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  <c r="FL44" s="254"/>
      <c r="FM44" s="254"/>
      <c r="FN44" s="254"/>
      <c r="FO44" s="254"/>
      <c r="FP44" s="254"/>
      <c r="FQ44" s="254"/>
      <c r="FR44" s="254"/>
      <c r="FS44" s="254"/>
      <c r="FT44" s="254"/>
      <c r="FU44" s="254"/>
      <c r="FV44" s="254"/>
      <c r="FW44" s="254"/>
      <c r="FX44" s="254"/>
      <c r="FY44" s="254"/>
      <c r="FZ44" s="254"/>
      <c r="GA44" s="254"/>
      <c r="GB44" s="254"/>
      <c r="GC44" s="254"/>
      <c r="GD44" s="254"/>
      <c r="GE44" s="254"/>
      <c r="GF44" s="254"/>
      <c r="GG44" s="254"/>
      <c r="GH44" s="254"/>
      <c r="GI44" s="254"/>
      <c r="GJ44" s="254"/>
      <c r="GK44" s="254"/>
      <c r="GL44" s="254"/>
      <c r="GM44" s="254"/>
      <c r="GN44" s="254"/>
      <c r="GO44" s="254"/>
      <c r="GP44" s="254"/>
      <c r="GQ44" s="254"/>
      <c r="GR44" s="254"/>
      <c r="GS44" s="254"/>
      <c r="GT44" s="254"/>
      <c r="GU44" s="254"/>
      <c r="GV44" s="254"/>
      <c r="GW44" s="254"/>
      <c r="GX44" s="254"/>
      <c r="GY44" s="254"/>
      <c r="GZ44" s="254"/>
      <c r="HA44" s="254"/>
      <c r="HB44" s="254"/>
      <c r="HC44" s="254"/>
      <c r="HD44" s="254"/>
      <c r="HE44" s="254"/>
      <c r="HF44" s="254"/>
      <c r="HG44" s="254"/>
      <c r="HH44" s="254"/>
      <c r="HI44" s="254"/>
      <c r="HJ44" s="254"/>
      <c r="HK44" s="254"/>
      <c r="HL44" s="254"/>
      <c r="HM44" s="254"/>
      <c r="HN44" s="254"/>
      <c r="HO44" s="254"/>
      <c r="HP44" s="254"/>
      <c r="HQ44" s="254"/>
      <c r="HR44" s="254"/>
      <c r="HS44" s="254"/>
      <c r="HT44" s="254"/>
      <c r="HU44" s="254"/>
      <c r="HV44" s="254"/>
      <c r="HW44" s="254"/>
      <c r="HX44" s="254"/>
      <c r="HY44" s="254"/>
      <c r="HZ44" s="254"/>
      <c r="IA44" s="254"/>
      <c r="IB44" s="254"/>
      <c r="IC44" s="254"/>
      <c r="ID44" s="254"/>
      <c r="IE44" s="254"/>
      <c r="IF44" s="254"/>
      <c r="IG44" s="254"/>
      <c r="IH44" s="254"/>
      <c r="II44" s="254"/>
      <c r="IJ44" s="254"/>
      <c r="IK44" s="254"/>
      <c r="IL44" s="254"/>
      <c r="IM44" s="254"/>
      <c r="IN44" s="254"/>
      <c r="IO44" s="254"/>
      <c r="IP44" s="254"/>
      <c r="IQ44" s="254"/>
      <c r="IR44" s="254"/>
      <c r="IS44" s="254"/>
      <c r="IT44" s="254"/>
      <c r="IU44" s="254"/>
      <c r="IV44" s="254"/>
    </row>
    <row r="45" spans="1:256" s="285" customFormat="1" ht="20.25" customHeight="1" thickBot="1" thickTop="1">
      <c r="A45" s="1145" t="s">
        <v>505</v>
      </c>
      <c r="B45" s="1146"/>
      <c r="C45" s="282">
        <f>SUM(C27+C31+C36+C39+C41+C44)</f>
        <v>1060255</v>
      </c>
      <c r="D45" s="283">
        <f>SUM(D27+D31+D36+D39+D41+D44)</f>
        <v>1526987.2</v>
      </c>
      <c r="E45" s="282">
        <f>SUM(E27+E31+E36+E39+E41+E44)</f>
        <v>1102505</v>
      </c>
      <c r="F45" s="629">
        <f>SUM(F27+F31+F36+F39+F41+F44)</f>
        <v>1175041.5</v>
      </c>
      <c r="G45" s="284">
        <f>SUM(G27+G31+G36+G39+G41+G44)</f>
        <v>1197292</v>
      </c>
      <c r="H45" s="618">
        <f>G45/E45*100</f>
        <v>108.59742132688741</v>
      </c>
      <c r="I45" s="619">
        <f>G45/F45*100</f>
        <v>101.89359269438569</v>
      </c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254"/>
      <c r="DX45" s="254"/>
      <c r="DY45" s="254"/>
      <c r="DZ45" s="254"/>
      <c r="EA45" s="254"/>
      <c r="EB45" s="254"/>
      <c r="EC45" s="254"/>
      <c r="ED45" s="254"/>
      <c r="EE45" s="254"/>
      <c r="EF45" s="254"/>
      <c r="EG45" s="254"/>
      <c r="EH45" s="254"/>
      <c r="EI45" s="254"/>
      <c r="EJ45" s="254"/>
      <c r="EK45" s="254"/>
      <c r="EL45" s="254"/>
      <c r="EM45" s="254"/>
      <c r="EN45" s="254"/>
      <c r="EO45" s="254"/>
      <c r="EP45" s="254"/>
      <c r="EQ45" s="254"/>
      <c r="ER45" s="254"/>
      <c r="ES45" s="254"/>
      <c r="ET45" s="254"/>
      <c r="EU45" s="254"/>
      <c r="EV45" s="254"/>
      <c r="EW45" s="254"/>
      <c r="EX45" s="254"/>
      <c r="EY45" s="254"/>
      <c r="EZ45" s="254"/>
      <c r="FA45" s="254"/>
      <c r="FB45" s="254"/>
      <c r="FC45" s="254"/>
      <c r="FD45" s="254"/>
      <c r="FE45" s="254"/>
      <c r="FF45" s="254"/>
      <c r="FG45" s="254"/>
      <c r="FH45" s="254"/>
      <c r="FI45" s="254"/>
      <c r="FJ45" s="254"/>
      <c r="FK45" s="254"/>
      <c r="FL45" s="254"/>
      <c r="FM45" s="254"/>
      <c r="FN45" s="254"/>
      <c r="FO45" s="254"/>
      <c r="FP45" s="254"/>
      <c r="FQ45" s="254"/>
      <c r="FR45" s="254"/>
      <c r="FS45" s="254"/>
      <c r="FT45" s="254"/>
      <c r="FU45" s="254"/>
      <c r="FV45" s="254"/>
      <c r="FW45" s="254"/>
      <c r="FX45" s="254"/>
      <c r="FY45" s="254"/>
      <c r="FZ45" s="254"/>
      <c r="GA45" s="254"/>
      <c r="GB45" s="254"/>
      <c r="GC45" s="254"/>
      <c r="GD45" s="254"/>
      <c r="GE45" s="254"/>
      <c r="GF45" s="254"/>
      <c r="GG45" s="254"/>
      <c r="GH45" s="254"/>
      <c r="GI45" s="254"/>
      <c r="GJ45" s="254"/>
      <c r="GK45" s="254"/>
      <c r="GL45" s="254"/>
      <c r="GM45" s="254"/>
      <c r="GN45" s="254"/>
      <c r="GO45" s="254"/>
      <c r="GP45" s="254"/>
      <c r="GQ45" s="254"/>
      <c r="GR45" s="254"/>
      <c r="GS45" s="254"/>
      <c r="GT45" s="254"/>
      <c r="GU45" s="254"/>
      <c r="GV45" s="254"/>
      <c r="GW45" s="254"/>
      <c r="GX45" s="254"/>
      <c r="GY45" s="254"/>
      <c r="GZ45" s="254"/>
      <c r="HA45" s="254"/>
      <c r="HB45" s="254"/>
      <c r="HC45" s="254"/>
      <c r="HD45" s="254"/>
      <c r="HE45" s="254"/>
      <c r="HF45" s="254"/>
      <c r="HG45" s="254"/>
      <c r="HH45" s="254"/>
      <c r="HI45" s="254"/>
      <c r="HJ45" s="254"/>
      <c r="HK45" s="254"/>
      <c r="HL45" s="254"/>
      <c r="HM45" s="254"/>
      <c r="HN45" s="254"/>
      <c r="HO45" s="254"/>
      <c r="HP45" s="254"/>
      <c r="HQ45" s="254"/>
      <c r="HR45" s="254"/>
      <c r="HS45" s="254"/>
      <c r="HT45" s="254"/>
      <c r="HU45" s="254"/>
      <c r="HV45" s="254"/>
      <c r="HW45" s="254"/>
      <c r="HX45" s="254"/>
      <c r="HY45" s="254"/>
      <c r="HZ45" s="254"/>
      <c r="IA45" s="254"/>
      <c r="IB45" s="254"/>
      <c r="IC45" s="254"/>
      <c r="ID45" s="254"/>
      <c r="IE45" s="254"/>
      <c r="IF45" s="254"/>
      <c r="IG45" s="254"/>
      <c r="IH45" s="254"/>
      <c r="II45" s="254"/>
      <c r="IJ45" s="254"/>
      <c r="IK45" s="254"/>
      <c r="IL45" s="254"/>
      <c r="IM45" s="254"/>
      <c r="IN45" s="254"/>
      <c r="IO45" s="254"/>
      <c r="IP45" s="254"/>
      <c r="IQ45" s="254"/>
      <c r="IR45" s="254"/>
      <c r="IS45" s="254"/>
      <c r="IT45" s="254"/>
      <c r="IU45" s="254"/>
      <c r="IV45" s="254"/>
    </row>
    <row r="46" spans="1:256" s="290" customFormat="1" ht="12" customHeight="1">
      <c r="A46" s="286">
        <v>100</v>
      </c>
      <c r="B46" s="287" t="s">
        <v>339</v>
      </c>
      <c r="C46" s="288">
        <v>0</v>
      </c>
      <c r="D46" s="353">
        <v>3455.7</v>
      </c>
      <c r="E46" s="288">
        <v>135</v>
      </c>
      <c r="F46" s="350">
        <v>398</v>
      </c>
      <c r="G46" s="289">
        <v>910</v>
      </c>
      <c r="H46" s="602">
        <f>G46/E46*100</f>
        <v>674.074074074074</v>
      </c>
      <c r="I46" s="524">
        <f>G46/F46*100</f>
        <v>228.643216080402</v>
      </c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4"/>
      <c r="DH46" s="254"/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254"/>
      <c r="DX46" s="254"/>
      <c r="DY46" s="254"/>
      <c r="DZ46" s="254"/>
      <c r="EA46" s="254"/>
      <c r="EB46" s="254"/>
      <c r="EC46" s="254"/>
      <c r="ED46" s="254"/>
      <c r="EE46" s="254"/>
      <c r="EF46" s="254"/>
      <c r="EG46" s="254"/>
      <c r="EH46" s="254"/>
      <c r="EI46" s="254"/>
      <c r="EJ46" s="254"/>
      <c r="EK46" s="254"/>
      <c r="EL46" s="254"/>
      <c r="EM46" s="254"/>
      <c r="EN46" s="254"/>
      <c r="EO46" s="254"/>
      <c r="EP46" s="254"/>
      <c r="EQ46" s="254"/>
      <c r="ER46" s="254"/>
      <c r="ES46" s="254"/>
      <c r="ET46" s="254"/>
      <c r="EU46" s="254"/>
      <c r="EV46" s="254"/>
      <c r="EW46" s="254"/>
      <c r="EX46" s="254"/>
      <c r="EY46" s="254"/>
      <c r="EZ46" s="254"/>
      <c r="FA46" s="254"/>
      <c r="FB46" s="254"/>
      <c r="FC46" s="254"/>
      <c r="FD46" s="254"/>
      <c r="FE46" s="254"/>
      <c r="FF46" s="254"/>
      <c r="FG46" s="254"/>
      <c r="FH46" s="254"/>
      <c r="FI46" s="254"/>
      <c r="FJ46" s="254"/>
      <c r="FK46" s="254"/>
      <c r="FL46" s="254"/>
      <c r="FM46" s="254"/>
      <c r="FN46" s="254"/>
      <c r="FO46" s="254"/>
      <c r="FP46" s="254"/>
      <c r="FQ46" s="254"/>
      <c r="FR46" s="254"/>
      <c r="FS46" s="254"/>
      <c r="FT46" s="254"/>
      <c r="FU46" s="254"/>
      <c r="FV46" s="254"/>
      <c r="FW46" s="254"/>
      <c r="FX46" s="254"/>
      <c r="FY46" s="254"/>
      <c r="FZ46" s="254"/>
      <c r="GA46" s="254"/>
      <c r="GB46" s="254"/>
      <c r="GC46" s="254"/>
      <c r="GD46" s="254"/>
      <c r="GE46" s="254"/>
      <c r="GF46" s="254"/>
      <c r="GG46" s="254"/>
      <c r="GH46" s="254"/>
      <c r="GI46" s="254"/>
      <c r="GJ46" s="254"/>
      <c r="GK46" s="254"/>
      <c r="GL46" s="254"/>
      <c r="GM46" s="254"/>
      <c r="GN46" s="254"/>
      <c r="GO46" s="254"/>
      <c r="GP46" s="254"/>
      <c r="GQ46" s="254"/>
      <c r="GR46" s="254"/>
      <c r="GS46" s="254"/>
      <c r="GT46" s="254"/>
      <c r="GU46" s="254"/>
      <c r="GV46" s="254"/>
      <c r="GW46" s="254"/>
      <c r="GX46" s="254"/>
      <c r="GY46" s="254"/>
      <c r="GZ46" s="254"/>
      <c r="HA46" s="254"/>
      <c r="HB46" s="254"/>
      <c r="HC46" s="254"/>
      <c r="HD46" s="254"/>
      <c r="HE46" s="254"/>
      <c r="HF46" s="254"/>
      <c r="HG46" s="254"/>
      <c r="HH46" s="254"/>
      <c r="HI46" s="254"/>
      <c r="HJ46" s="254"/>
      <c r="HK46" s="254"/>
      <c r="HL46" s="254"/>
      <c r="HM46" s="254"/>
      <c r="HN46" s="254"/>
      <c r="HO46" s="254"/>
      <c r="HP46" s="254"/>
      <c r="HQ46" s="254"/>
      <c r="HR46" s="254"/>
      <c r="HS46" s="254"/>
      <c r="HT46" s="254"/>
      <c r="HU46" s="254"/>
      <c r="HV46" s="254"/>
      <c r="HW46" s="254"/>
      <c r="HX46" s="254"/>
      <c r="HY46" s="254"/>
      <c r="HZ46" s="254"/>
      <c r="IA46" s="254"/>
      <c r="IB46" s="254"/>
      <c r="IC46" s="254"/>
      <c r="ID46" s="254"/>
      <c r="IE46" s="254"/>
      <c r="IF46" s="254"/>
      <c r="IG46" s="254"/>
      <c r="IH46" s="254"/>
      <c r="II46" s="254"/>
      <c r="IJ46" s="254"/>
      <c r="IK46" s="254"/>
      <c r="IL46" s="254"/>
      <c r="IM46" s="254"/>
      <c r="IN46" s="254"/>
      <c r="IO46" s="254"/>
      <c r="IP46" s="254"/>
      <c r="IQ46" s="254"/>
      <c r="IR46" s="254"/>
      <c r="IS46" s="254"/>
      <c r="IT46" s="254"/>
      <c r="IU46" s="254"/>
      <c r="IV46" s="254"/>
    </row>
    <row r="47" spans="1:256" s="290" customFormat="1" ht="12" customHeight="1">
      <c r="A47" s="291">
        <v>101</v>
      </c>
      <c r="B47" s="292" t="s">
        <v>386</v>
      </c>
      <c r="C47" s="293">
        <v>0</v>
      </c>
      <c r="D47" s="353">
        <v>0</v>
      </c>
      <c r="E47" s="293">
        <v>0</v>
      </c>
      <c r="F47" s="165">
        <v>257</v>
      </c>
      <c r="G47" s="294">
        <v>0</v>
      </c>
      <c r="H47" s="617" t="s">
        <v>1205</v>
      </c>
      <c r="I47" s="597" t="s">
        <v>1205</v>
      </c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254"/>
      <c r="DX47" s="254"/>
      <c r="DY47" s="254"/>
      <c r="DZ47" s="254"/>
      <c r="EA47" s="254"/>
      <c r="EB47" s="254"/>
      <c r="EC47" s="254"/>
      <c r="ED47" s="254"/>
      <c r="EE47" s="254"/>
      <c r="EF47" s="254"/>
      <c r="EG47" s="254"/>
      <c r="EH47" s="254"/>
      <c r="EI47" s="254"/>
      <c r="EJ47" s="254"/>
      <c r="EK47" s="254"/>
      <c r="EL47" s="254"/>
      <c r="EM47" s="254"/>
      <c r="EN47" s="254"/>
      <c r="EO47" s="254"/>
      <c r="EP47" s="254"/>
      <c r="EQ47" s="254"/>
      <c r="ER47" s="254"/>
      <c r="ES47" s="254"/>
      <c r="ET47" s="254"/>
      <c r="EU47" s="254"/>
      <c r="EV47" s="254"/>
      <c r="EW47" s="254"/>
      <c r="EX47" s="254"/>
      <c r="EY47" s="254"/>
      <c r="EZ47" s="254"/>
      <c r="FA47" s="254"/>
      <c r="FB47" s="254"/>
      <c r="FC47" s="254"/>
      <c r="FD47" s="254"/>
      <c r="FE47" s="254"/>
      <c r="FF47" s="254"/>
      <c r="FG47" s="254"/>
      <c r="FH47" s="254"/>
      <c r="FI47" s="254"/>
      <c r="FJ47" s="254"/>
      <c r="FK47" s="254"/>
      <c r="FL47" s="254"/>
      <c r="FM47" s="254"/>
      <c r="FN47" s="254"/>
      <c r="FO47" s="254"/>
      <c r="FP47" s="254"/>
      <c r="FQ47" s="254"/>
      <c r="FR47" s="254"/>
      <c r="FS47" s="254"/>
      <c r="FT47" s="254"/>
      <c r="FU47" s="254"/>
      <c r="FV47" s="254"/>
      <c r="FW47" s="254"/>
      <c r="FX47" s="254"/>
      <c r="FY47" s="254"/>
      <c r="FZ47" s="254"/>
      <c r="GA47" s="254"/>
      <c r="GB47" s="254"/>
      <c r="GC47" s="254"/>
      <c r="GD47" s="254"/>
      <c r="GE47" s="254"/>
      <c r="GF47" s="254"/>
      <c r="GG47" s="254"/>
      <c r="GH47" s="254"/>
      <c r="GI47" s="254"/>
      <c r="GJ47" s="254"/>
      <c r="GK47" s="254"/>
      <c r="GL47" s="254"/>
      <c r="GM47" s="254"/>
      <c r="GN47" s="254"/>
      <c r="GO47" s="254"/>
      <c r="GP47" s="254"/>
      <c r="GQ47" s="254"/>
      <c r="GR47" s="254"/>
      <c r="GS47" s="254"/>
      <c r="GT47" s="254"/>
      <c r="GU47" s="254"/>
      <c r="GV47" s="254"/>
      <c r="GW47" s="254"/>
      <c r="GX47" s="254"/>
      <c r="GY47" s="254"/>
      <c r="GZ47" s="254"/>
      <c r="HA47" s="254"/>
      <c r="HB47" s="254"/>
      <c r="HC47" s="254"/>
      <c r="HD47" s="254"/>
      <c r="HE47" s="254"/>
      <c r="HF47" s="254"/>
      <c r="HG47" s="254"/>
      <c r="HH47" s="254"/>
      <c r="HI47" s="254"/>
      <c r="HJ47" s="254"/>
      <c r="HK47" s="254"/>
      <c r="HL47" s="254"/>
      <c r="HM47" s="254"/>
      <c r="HN47" s="254"/>
      <c r="HO47" s="254"/>
      <c r="HP47" s="254"/>
      <c r="HQ47" s="254"/>
      <c r="HR47" s="254"/>
      <c r="HS47" s="254"/>
      <c r="HT47" s="254"/>
      <c r="HU47" s="254"/>
      <c r="HV47" s="254"/>
      <c r="HW47" s="254"/>
      <c r="HX47" s="254"/>
      <c r="HY47" s="254"/>
      <c r="HZ47" s="254"/>
      <c r="IA47" s="254"/>
      <c r="IB47" s="254"/>
      <c r="IC47" s="254"/>
      <c r="ID47" s="254"/>
      <c r="IE47" s="254"/>
      <c r="IF47" s="254"/>
      <c r="IG47" s="254"/>
      <c r="IH47" s="254"/>
      <c r="II47" s="254"/>
      <c r="IJ47" s="254"/>
      <c r="IK47" s="254"/>
      <c r="IL47" s="254"/>
      <c r="IM47" s="254"/>
      <c r="IN47" s="254"/>
      <c r="IO47" s="254"/>
      <c r="IP47" s="254"/>
      <c r="IQ47" s="254"/>
      <c r="IR47" s="254"/>
      <c r="IS47" s="254"/>
      <c r="IT47" s="254"/>
      <c r="IU47" s="254"/>
      <c r="IV47" s="254"/>
    </row>
    <row r="48" spans="1:256" s="290" customFormat="1" ht="12" customHeight="1">
      <c r="A48" s="291">
        <v>102</v>
      </c>
      <c r="B48" s="292" t="s">
        <v>387</v>
      </c>
      <c r="C48" s="293">
        <v>55809</v>
      </c>
      <c r="D48" s="353">
        <v>21534</v>
      </c>
      <c r="E48" s="293">
        <v>18240</v>
      </c>
      <c r="F48" s="353">
        <v>20365.7</v>
      </c>
      <c r="G48" s="294">
        <v>9200</v>
      </c>
      <c r="H48" s="602">
        <f aca="true" t="shared" si="2" ref="H48:H59">G48/E48*100</f>
        <v>50.43859649122807</v>
      </c>
      <c r="I48" s="524">
        <f aca="true" t="shared" si="3" ref="I48:I59">G48/F48*100</f>
        <v>45.17399352833441</v>
      </c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254"/>
      <c r="DF48" s="254"/>
      <c r="DG48" s="254"/>
      <c r="DH48" s="254"/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254"/>
      <c r="DX48" s="254"/>
      <c r="DY48" s="254"/>
      <c r="DZ48" s="254"/>
      <c r="EA48" s="254"/>
      <c r="EB48" s="254"/>
      <c r="EC48" s="254"/>
      <c r="ED48" s="254"/>
      <c r="EE48" s="254"/>
      <c r="EF48" s="254"/>
      <c r="EG48" s="254"/>
      <c r="EH48" s="254"/>
      <c r="EI48" s="254"/>
      <c r="EJ48" s="254"/>
      <c r="EK48" s="254"/>
      <c r="EL48" s="254"/>
      <c r="EM48" s="254"/>
      <c r="EN48" s="254"/>
      <c r="EO48" s="254"/>
      <c r="EP48" s="254"/>
      <c r="EQ48" s="254"/>
      <c r="ER48" s="254"/>
      <c r="ES48" s="254"/>
      <c r="ET48" s="254"/>
      <c r="EU48" s="254"/>
      <c r="EV48" s="254"/>
      <c r="EW48" s="254"/>
      <c r="EX48" s="254"/>
      <c r="EY48" s="254"/>
      <c r="EZ48" s="254"/>
      <c r="FA48" s="254"/>
      <c r="FB48" s="254"/>
      <c r="FC48" s="254"/>
      <c r="FD48" s="254"/>
      <c r="FE48" s="254"/>
      <c r="FF48" s="254"/>
      <c r="FG48" s="254"/>
      <c r="FH48" s="254"/>
      <c r="FI48" s="254"/>
      <c r="FJ48" s="254"/>
      <c r="FK48" s="254"/>
      <c r="FL48" s="254"/>
      <c r="FM48" s="254"/>
      <c r="FN48" s="254"/>
      <c r="FO48" s="254"/>
      <c r="FP48" s="254"/>
      <c r="FQ48" s="254"/>
      <c r="FR48" s="254"/>
      <c r="FS48" s="254"/>
      <c r="FT48" s="254"/>
      <c r="FU48" s="254"/>
      <c r="FV48" s="254"/>
      <c r="FW48" s="254"/>
      <c r="FX48" s="254"/>
      <c r="FY48" s="254"/>
      <c r="FZ48" s="254"/>
      <c r="GA48" s="254"/>
      <c r="GB48" s="254"/>
      <c r="GC48" s="254"/>
      <c r="GD48" s="254"/>
      <c r="GE48" s="254"/>
      <c r="GF48" s="254"/>
      <c r="GG48" s="254"/>
      <c r="GH48" s="254"/>
      <c r="GI48" s="254"/>
      <c r="GJ48" s="254"/>
      <c r="GK48" s="254"/>
      <c r="GL48" s="254"/>
      <c r="GM48" s="254"/>
      <c r="GN48" s="254"/>
      <c r="GO48" s="254"/>
      <c r="GP48" s="254"/>
      <c r="GQ48" s="254"/>
      <c r="GR48" s="254"/>
      <c r="GS48" s="254"/>
      <c r="GT48" s="254"/>
      <c r="GU48" s="254"/>
      <c r="GV48" s="254"/>
      <c r="GW48" s="254"/>
      <c r="GX48" s="254"/>
      <c r="GY48" s="254"/>
      <c r="GZ48" s="254"/>
      <c r="HA48" s="254"/>
      <c r="HB48" s="254"/>
      <c r="HC48" s="254"/>
      <c r="HD48" s="254"/>
      <c r="HE48" s="254"/>
      <c r="HF48" s="254"/>
      <c r="HG48" s="254"/>
      <c r="HH48" s="254"/>
      <c r="HI48" s="254"/>
      <c r="HJ48" s="254"/>
      <c r="HK48" s="254"/>
      <c r="HL48" s="254"/>
      <c r="HM48" s="254"/>
      <c r="HN48" s="254"/>
      <c r="HO48" s="254"/>
      <c r="HP48" s="254"/>
      <c r="HQ48" s="254"/>
      <c r="HR48" s="254"/>
      <c r="HS48" s="254"/>
      <c r="HT48" s="254"/>
      <c r="HU48" s="254"/>
      <c r="HV48" s="254"/>
      <c r="HW48" s="254"/>
      <c r="HX48" s="254"/>
      <c r="HY48" s="254"/>
      <c r="HZ48" s="254"/>
      <c r="IA48" s="254"/>
      <c r="IB48" s="254"/>
      <c r="IC48" s="254"/>
      <c r="ID48" s="254"/>
      <c r="IE48" s="254"/>
      <c r="IF48" s="254"/>
      <c r="IG48" s="254"/>
      <c r="IH48" s="254"/>
      <c r="II48" s="254"/>
      <c r="IJ48" s="254"/>
      <c r="IK48" s="254"/>
      <c r="IL48" s="254"/>
      <c r="IM48" s="254"/>
      <c r="IN48" s="254"/>
      <c r="IO48" s="254"/>
      <c r="IP48" s="254"/>
      <c r="IQ48" s="254"/>
      <c r="IR48" s="254"/>
      <c r="IS48" s="254"/>
      <c r="IT48" s="254"/>
      <c r="IU48" s="254"/>
      <c r="IV48" s="254"/>
    </row>
    <row r="49" spans="1:256" s="290" customFormat="1" ht="12" customHeight="1">
      <c r="A49" s="291">
        <v>104</v>
      </c>
      <c r="B49" s="292" t="s">
        <v>1007</v>
      </c>
      <c r="C49" s="293">
        <v>0</v>
      </c>
      <c r="D49" s="353">
        <v>0</v>
      </c>
      <c r="E49" s="293">
        <v>0</v>
      </c>
      <c r="F49" s="353">
        <v>5000</v>
      </c>
      <c r="G49" s="294">
        <v>0</v>
      </c>
      <c r="H49" s="617" t="s">
        <v>1205</v>
      </c>
      <c r="I49" s="597" t="s">
        <v>1205</v>
      </c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254"/>
      <c r="DX49" s="254"/>
      <c r="DY49" s="254"/>
      <c r="DZ49" s="254"/>
      <c r="EA49" s="254"/>
      <c r="EB49" s="254"/>
      <c r="EC49" s="254"/>
      <c r="ED49" s="254"/>
      <c r="EE49" s="254"/>
      <c r="EF49" s="254"/>
      <c r="EG49" s="254"/>
      <c r="EH49" s="254"/>
      <c r="EI49" s="254"/>
      <c r="EJ49" s="254"/>
      <c r="EK49" s="254"/>
      <c r="EL49" s="254"/>
      <c r="EM49" s="254"/>
      <c r="EN49" s="254"/>
      <c r="EO49" s="254"/>
      <c r="EP49" s="254"/>
      <c r="EQ49" s="254"/>
      <c r="ER49" s="254"/>
      <c r="ES49" s="254"/>
      <c r="ET49" s="254"/>
      <c r="EU49" s="254"/>
      <c r="EV49" s="254"/>
      <c r="EW49" s="254"/>
      <c r="EX49" s="254"/>
      <c r="EY49" s="254"/>
      <c r="EZ49" s="254"/>
      <c r="FA49" s="254"/>
      <c r="FB49" s="254"/>
      <c r="FC49" s="254"/>
      <c r="FD49" s="254"/>
      <c r="FE49" s="254"/>
      <c r="FF49" s="254"/>
      <c r="FG49" s="254"/>
      <c r="FH49" s="254"/>
      <c r="FI49" s="254"/>
      <c r="FJ49" s="254"/>
      <c r="FK49" s="254"/>
      <c r="FL49" s="254"/>
      <c r="FM49" s="254"/>
      <c r="FN49" s="254"/>
      <c r="FO49" s="254"/>
      <c r="FP49" s="254"/>
      <c r="FQ49" s="254"/>
      <c r="FR49" s="254"/>
      <c r="FS49" s="254"/>
      <c r="FT49" s="254"/>
      <c r="FU49" s="254"/>
      <c r="FV49" s="254"/>
      <c r="FW49" s="254"/>
      <c r="FX49" s="254"/>
      <c r="FY49" s="254"/>
      <c r="FZ49" s="254"/>
      <c r="GA49" s="254"/>
      <c r="GB49" s="254"/>
      <c r="GC49" s="254"/>
      <c r="GD49" s="254"/>
      <c r="GE49" s="254"/>
      <c r="GF49" s="254"/>
      <c r="GG49" s="254"/>
      <c r="GH49" s="254"/>
      <c r="GI49" s="254"/>
      <c r="GJ49" s="254"/>
      <c r="GK49" s="254"/>
      <c r="GL49" s="254"/>
      <c r="GM49" s="254"/>
      <c r="GN49" s="254"/>
      <c r="GO49" s="254"/>
      <c r="GP49" s="254"/>
      <c r="GQ49" s="254"/>
      <c r="GR49" s="254"/>
      <c r="GS49" s="254"/>
      <c r="GT49" s="254"/>
      <c r="GU49" s="254"/>
      <c r="GV49" s="254"/>
      <c r="GW49" s="254"/>
      <c r="GX49" s="254"/>
      <c r="GY49" s="254"/>
      <c r="GZ49" s="254"/>
      <c r="HA49" s="254"/>
      <c r="HB49" s="254"/>
      <c r="HC49" s="254"/>
      <c r="HD49" s="254"/>
      <c r="HE49" s="254"/>
      <c r="HF49" s="254"/>
      <c r="HG49" s="254"/>
      <c r="HH49" s="254"/>
      <c r="HI49" s="254"/>
      <c r="HJ49" s="254"/>
      <c r="HK49" s="254"/>
      <c r="HL49" s="254"/>
      <c r="HM49" s="254"/>
      <c r="HN49" s="254"/>
      <c r="HO49" s="254"/>
      <c r="HP49" s="254"/>
      <c r="HQ49" s="254"/>
      <c r="HR49" s="254"/>
      <c r="HS49" s="254"/>
      <c r="HT49" s="254"/>
      <c r="HU49" s="254"/>
      <c r="HV49" s="254"/>
      <c r="HW49" s="254"/>
      <c r="HX49" s="254"/>
      <c r="HY49" s="254"/>
      <c r="HZ49" s="254"/>
      <c r="IA49" s="254"/>
      <c r="IB49" s="254"/>
      <c r="IC49" s="254"/>
      <c r="ID49" s="254"/>
      <c r="IE49" s="254"/>
      <c r="IF49" s="254"/>
      <c r="IG49" s="254"/>
      <c r="IH49" s="254"/>
      <c r="II49" s="254"/>
      <c r="IJ49" s="254"/>
      <c r="IK49" s="254"/>
      <c r="IL49" s="254"/>
      <c r="IM49" s="254"/>
      <c r="IN49" s="254"/>
      <c r="IO49" s="254"/>
      <c r="IP49" s="254"/>
      <c r="IQ49" s="254"/>
      <c r="IR49" s="254"/>
      <c r="IS49" s="254"/>
      <c r="IT49" s="254"/>
      <c r="IU49" s="254"/>
      <c r="IV49" s="254"/>
    </row>
    <row r="50" spans="1:256" ht="12" customHeight="1">
      <c r="A50" s="187">
        <v>105</v>
      </c>
      <c r="B50" s="159" t="s">
        <v>340</v>
      </c>
      <c r="C50" s="163">
        <v>0</v>
      </c>
      <c r="D50" s="353">
        <v>0</v>
      </c>
      <c r="E50" s="163">
        <v>0</v>
      </c>
      <c r="F50" s="188">
        <v>5944.7</v>
      </c>
      <c r="G50" s="175">
        <v>0</v>
      </c>
      <c r="H50" s="617" t="s">
        <v>1205</v>
      </c>
      <c r="I50" s="597" t="s">
        <v>1205</v>
      </c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4"/>
      <c r="FA50" s="254"/>
      <c r="FB50" s="254"/>
      <c r="FC50" s="254"/>
      <c r="FD50" s="254"/>
      <c r="FE50" s="254"/>
      <c r="FF50" s="254"/>
      <c r="FG50" s="254"/>
      <c r="FH50" s="254"/>
      <c r="FI50" s="254"/>
      <c r="FJ50" s="254"/>
      <c r="FK50" s="254"/>
      <c r="FL50" s="254"/>
      <c r="FM50" s="254"/>
      <c r="FN50" s="254"/>
      <c r="FO50" s="254"/>
      <c r="FP50" s="254"/>
      <c r="FQ50" s="254"/>
      <c r="FR50" s="254"/>
      <c r="FS50" s="254"/>
      <c r="FT50" s="254"/>
      <c r="FU50" s="254"/>
      <c r="FV50" s="254"/>
      <c r="FW50" s="254"/>
      <c r="FX50" s="254"/>
      <c r="FY50" s="254"/>
      <c r="FZ50" s="254"/>
      <c r="GA50" s="254"/>
      <c r="GB50" s="254"/>
      <c r="GC50" s="254"/>
      <c r="GD50" s="254"/>
      <c r="GE50" s="254"/>
      <c r="GF50" s="254"/>
      <c r="GG50" s="254"/>
      <c r="GH50" s="254"/>
      <c r="GI50" s="254"/>
      <c r="GJ50" s="254"/>
      <c r="GK50" s="254"/>
      <c r="GL50" s="254"/>
      <c r="GM50" s="254"/>
      <c r="GN50" s="254"/>
      <c r="GO50" s="254"/>
      <c r="GP50" s="254"/>
      <c r="GQ50" s="254"/>
      <c r="GR50" s="254"/>
      <c r="GS50" s="254"/>
      <c r="GT50" s="254"/>
      <c r="GU50" s="254"/>
      <c r="GV50" s="254"/>
      <c r="GW50" s="254"/>
      <c r="GX50" s="254"/>
      <c r="GY50" s="254"/>
      <c r="GZ50" s="254"/>
      <c r="HA50" s="254"/>
      <c r="HB50" s="254"/>
      <c r="HC50" s="254"/>
      <c r="HD50" s="254"/>
      <c r="HE50" s="254"/>
      <c r="HF50" s="254"/>
      <c r="HG50" s="254"/>
      <c r="HH50" s="254"/>
      <c r="HI50" s="254"/>
      <c r="HJ50" s="254"/>
      <c r="HK50" s="254"/>
      <c r="HL50" s="254"/>
      <c r="HM50" s="254"/>
      <c r="HN50" s="254"/>
      <c r="HO50" s="254"/>
      <c r="HP50" s="254"/>
      <c r="HQ50" s="254"/>
      <c r="HR50" s="254"/>
      <c r="HS50" s="254"/>
      <c r="HT50" s="254"/>
      <c r="HU50" s="254"/>
      <c r="HV50" s="254"/>
      <c r="HW50" s="254"/>
      <c r="HX50" s="254"/>
      <c r="HY50" s="254"/>
      <c r="HZ50" s="254"/>
      <c r="IA50" s="254"/>
      <c r="IB50" s="254"/>
      <c r="IC50" s="254"/>
      <c r="ID50" s="254"/>
      <c r="IE50" s="254"/>
      <c r="IF50" s="254"/>
      <c r="IG50" s="254"/>
      <c r="IH50" s="254"/>
      <c r="II50" s="254"/>
      <c r="IJ50" s="254"/>
      <c r="IK50" s="254"/>
      <c r="IL50" s="254"/>
      <c r="IM50" s="254"/>
      <c r="IN50" s="254"/>
      <c r="IO50" s="254"/>
      <c r="IP50" s="254"/>
      <c r="IQ50" s="254"/>
      <c r="IR50" s="254"/>
      <c r="IS50" s="254"/>
      <c r="IT50" s="254"/>
      <c r="IU50" s="254"/>
      <c r="IV50" s="254"/>
    </row>
    <row r="51" spans="1:256" ht="12" customHeight="1">
      <c r="A51" s="187">
        <v>106</v>
      </c>
      <c r="B51" s="159" t="s">
        <v>341</v>
      </c>
      <c r="C51" s="163">
        <v>0</v>
      </c>
      <c r="D51" s="353">
        <v>0</v>
      </c>
      <c r="E51" s="163">
        <v>1000</v>
      </c>
      <c r="F51" s="188">
        <v>1250</v>
      </c>
      <c r="G51" s="175">
        <v>1000</v>
      </c>
      <c r="H51" s="602">
        <f t="shared" si="2"/>
        <v>100</v>
      </c>
      <c r="I51" s="524">
        <f t="shared" si="3"/>
        <v>80</v>
      </c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254"/>
      <c r="DX51" s="254"/>
      <c r="DY51" s="254"/>
      <c r="DZ51" s="254"/>
      <c r="EA51" s="254"/>
      <c r="EB51" s="254"/>
      <c r="EC51" s="254"/>
      <c r="ED51" s="254"/>
      <c r="EE51" s="254"/>
      <c r="EF51" s="254"/>
      <c r="EG51" s="254"/>
      <c r="EH51" s="254"/>
      <c r="EI51" s="254"/>
      <c r="EJ51" s="254"/>
      <c r="EK51" s="254"/>
      <c r="EL51" s="254"/>
      <c r="EM51" s="254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4"/>
      <c r="FB51" s="254"/>
      <c r="FC51" s="254"/>
      <c r="FD51" s="254"/>
      <c r="FE51" s="254"/>
      <c r="FF51" s="254"/>
      <c r="FG51" s="254"/>
      <c r="FH51" s="254"/>
      <c r="FI51" s="254"/>
      <c r="FJ51" s="254"/>
      <c r="FK51" s="254"/>
      <c r="FL51" s="254"/>
      <c r="FM51" s="254"/>
      <c r="FN51" s="254"/>
      <c r="FO51" s="254"/>
      <c r="FP51" s="254"/>
      <c r="FQ51" s="254"/>
      <c r="FR51" s="254"/>
      <c r="FS51" s="254"/>
      <c r="FT51" s="254"/>
      <c r="FU51" s="254"/>
      <c r="FV51" s="254"/>
      <c r="FW51" s="254"/>
      <c r="FX51" s="254"/>
      <c r="FY51" s="254"/>
      <c r="FZ51" s="254"/>
      <c r="GA51" s="254"/>
      <c r="GB51" s="254"/>
      <c r="GC51" s="254"/>
      <c r="GD51" s="254"/>
      <c r="GE51" s="254"/>
      <c r="GF51" s="254"/>
      <c r="GG51" s="254"/>
      <c r="GH51" s="254"/>
      <c r="GI51" s="254"/>
      <c r="GJ51" s="254"/>
      <c r="GK51" s="254"/>
      <c r="GL51" s="254"/>
      <c r="GM51" s="254"/>
      <c r="GN51" s="254"/>
      <c r="GO51" s="254"/>
      <c r="GP51" s="254"/>
      <c r="GQ51" s="254"/>
      <c r="GR51" s="254"/>
      <c r="GS51" s="254"/>
      <c r="GT51" s="254"/>
      <c r="GU51" s="254"/>
      <c r="GV51" s="254"/>
      <c r="GW51" s="254"/>
      <c r="GX51" s="254"/>
      <c r="GY51" s="254"/>
      <c r="GZ51" s="254"/>
      <c r="HA51" s="254"/>
      <c r="HB51" s="254"/>
      <c r="HC51" s="254"/>
      <c r="HD51" s="254"/>
      <c r="HE51" s="254"/>
      <c r="HF51" s="254"/>
      <c r="HG51" s="254"/>
      <c r="HH51" s="254"/>
      <c r="HI51" s="254"/>
      <c r="HJ51" s="254"/>
      <c r="HK51" s="254"/>
      <c r="HL51" s="254"/>
      <c r="HM51" s="254"/>
      <c r="HN51" s="254"/>
      <c r="HO51" s="254"/>
      <c r="HP51" s="254"/>
      <c r="HQ51" s="254"/>
      <c r="HR51" s="254"/>
      <c r="HS51" s="254"/>
      <c r="HT51" s="254"/>
      <c r="HU51" s="254"/>
      <c r="HV51" s="254"/>
      <c r="HW51" s="254"/>
      <c r="HX51" s="254"/>
      <c r="HY51" s="254"/>
      <c r="HZ51" s="254"/>
      <c r="IA51" s="254"/>
      <c r="IB51" s="254"/>
      <c r="IC51" s="254"/>
      <c r="ID51" s="254"/>
      <c r="IE51" s="254"/>
      <c r="IF51" s="254"/>
      <c r="IG51" s="254"/>
      <c r="IH51" s="254"/>
      <c r="II51" s="254"/>
      <c r="IJ51" s="254"/>
      <c r="IK51" s="254"/>
      <c r="IL51" s="254"/>
      <c r="IM51" s="254"/>
      <c r="IN51" s="254"/>
      <c r="IO51" s="254"/>
      <c r="IP51" s="254"/>
      <c r="IQ51" s="254"/>
      <c r="IR51" s="254"/>
      <c r="IS51" s="254"/>
      <c r="IT51" s="254"/>
      <c r="IU51" s="254"/>
      <c r="IV51" s="254"/>
    </row>
    <row r="52" spans="1:256" ht="12" customHeight="1">
      <c r="A52" s="187">
        <v>108</v>
      </c>
      <c r="B52" s="159" t="s">
        <v>342</v>
      </c>
      <c r="C52" s="163">
        <v>6020</v>
      </c>
      <c r="D52" s="165">
        <v>5895.3</v>
      </c>
      <c r="E52" s="163">
        <v>1890</v>
      </c>
      <c r="F52" s="188">
        <v>2483</v>
      </c>
      <c r="G52" s="175">
        <v>2350</v>
      </c>
      <c r="H52" s="602">
        <f t="shared" si="2"/>
        <v>124.33862433862434</v>
      </c>
      <c r="I52" s="524">
        <f t="shared" si="3"/>
        <v>94.643576318969</v>
      </c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4"/>
      <c r="FL52" s="254"/>
      <c r="FM52" s="254"/>
      <c r="FN52" s="254"/>
      <c r="FO52" s="254"/>
      <c r="FP52" s="254"/>
      <c r="FQ52" s="254"/>
      <c r="FR52" s="254"/>
      <c r="FS52" s="254"/>
      <c r="FT52" s="254"/>
      <c r="FU52" s="254"/>
      <c r="FV52" s="254"/>
      <c r="FW52" s="254"/>
      <c r="FX52" s="254"/>
      <c r="FY52" s="254"/>
      <c r="FZ52" s="254"/>
      <c r="GA52" s="254"/>
      <c r="GB52" s="254"/>
      <c r="GC52" s="254"/>
      <c r="GD52" s="254"/>
      <c r="GE52" s="254"/>
      <c r="GF52" s="254"/>
      <c r="GG52" s="254"/>
      <c r="GH52" s="254"/>
      <c r="GI52" s="254"/>
      <c r="GJ52" s="254"/>
      <c r="GK52" s="254"/>
      <c r="GL52" s="254"/>
      <c r="GM52" s="254"/>
      <c r="GN52" s="254"/>
      <c r="GO52" s="254"/>
      <c r="GP52" s="254"/>
      <c r="GQ52" s="254"/>
      <c r="GR52" s="254"/>
      <c r="GS52" s="254"/>
      <c r="GT52" s="254"/>
      <c r="GU52" s="254"/>
      <c r="GV52" s="254"/>
      <c r="GW52" s="254"/>
      <c r="GX52" s="254"/>
      <c r="GY52" s="254"/>
      <c r="GZ52" s="254"/>
      <c r="HA52" s="254"/>
      <c r="HB52" s="254"/>
      <c r="HC52" s="254"/>
      <c r="HD52" s="254"/>
      <c r="HE52" s="254"/>
      <c r="HF52" s="254"/>
      <c r="HG52" s="254"/>
      <c r="HH52" s="254"/>
      <c r="HI52" s="254"/>
      <c r="HJ52" s="254"/>
      <c r="HK52" s="254"/>
      <c r="HL52" s="254"/>
      <c r="HM52" s="254"/>
      <c r="HN52" s="254"/>
      <c r="HO52" s="254"/>
      <c r="HP52" s="254"/>
      <c r="HQ52" s="254"/>
      <c r="HR52" s="254"/>
      <c r="HS52" s="254"/>
      <c r="HT52" s="254"/>
      <c r="HU52" s="254"/>
      <c r="HV52" s="254"/>
      <c r="HW52" s="254"/>
      <c r="HX52" s="254"/>
      <c r="HY52" s="254"/>
      <c r="HZ52" s="254"/>
      <c r="IA52" s="254"/>
      <c r="IB52" s="254"/>
      <c r="IC52" s="254"/>
      <c r="ID52" s="254"/>
      <c r="IE52" s="254"/>
      <c r="IF52" s="254"/>
      <c r="IG52" s="254"/>
      <c r="IH52" s="254"/>
      <c r="II52" s="254"/>
      <c r="IJ52" s="254"/>
      <c r="IK52" s="254"/>
      <c r="IL52" s="254"/>
      <c r="IM52" s="254"/>
      <c r="IN52" s="254"/>
      <c r="IO52" s="254"/>
      <c r="IP52" s="254"/>
      <c r="IQ52" s="254"/>
      <c r="IR52" s="254"/>
      <c r="IS52" s="254"/>
      <c r="IT52" s="254"/>
      <c r="IU52" s="254"/>
      <c r="IV52" s="254"/>
    </row>
    <row r="53" spans="1:256" ht="12" customHeight="1">
      <c r="A53" s="187">
        <v>111</v>
      </c>
      <c r="B53" s="177" t="s">
        <v>382</v>
      </c>
      <c r="C53" s="239">
        <v>1950</v>
      </c>
      <c r="D53" s="165">
        <v>1463.3</v>
      </c>
      <c r="E53" s="239">
        <v>2100</v>
      </c>
      <c r="F53" s="188">
        <v>2800</v>
      </c>
      <c r="G53" s="175">
        <v>3030</v>
      </c>
      <c r="H53" s="602">
        <f t="shared" si="2"/>
        <v>144.28571428571428</v>
      </c>
      <c r="I53" s="524">
        <f t="shared" si="3"/>
        <v>108.21428571428571</v>
      </c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  <c r="EJ53" s="254"/>
      <c r="EK53" s="254"/>
      <c r="EL53" s="254"/>
      <c r="EM53" s="254"/>
      <c r="EN53" s="254"/>
      <c r="EO53" s="254"/>
      <c r="EP53" s="254"/>
      <c r="EQ53" s="254"/>
      <c r="ER53" s="254"/>
      <c r="ES53" s="254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  <c r="FL53" s="254"/>
      <c r="FM53" s="254"/>
      <c r="FN53" s="254"/>
      <c r="FO53" s="254"/>
      <c r="FP53" s="254"/>
      <c r="FQ53" s="254"/>
      <c r="FR53" s="254"/>
      <c r="FS53" s="254"/>
      <c r="FT53" s="254"/>
      <c r="FU53" s="254"/>
      <c r="FV53" s="254"/>
      <c r="FW53" s="254"/>
      <c r="FX53" s="254"/>
      <c r="FY53" s="254"/>
      <c r="FZ53" s="254"/>
      <c r="GA53" s="254"/>
      <c r="GB53" s="254"/>
      <c r="GC53" s="254"/>
      <c r="GD53" s="254"/>
      <c r="GE53" s="254"/>
      <c r="GF53" s="254"/>
      <c r="GG53" s="254"/>
      <c r="GH53" s="254"/>
      <c r="GI53" s="254"/>
      <c r="GJ53" s="254"/>
      <c r="GK53" s="254"/>
      <c r="GL53" s="254"/>
      <c r="GM53" s="254"/>
      <c r="GN53" s="254"/>
      <c r="GO53" s="254"/>
      <c r="GP53" s="254"/>
      <c r="GQ53" s="254"/>
      <c r="GR53" s="254"/>
      <c r="GS53" s="254"/>
      <c r="GT53" s="254"/>
      <c r="GU53" s="254"/>
      <c r="GV53" s="254"/>
      <c r="GW53" s="254"/>
      <c r="GX53" s="254"/>
      <c r="GY53" s="254"/>
      <c r="GZ53" s="254"/>
      <c r="HA53" s="254"/>
      <c r="HB53" s="254"/>
      <c r="HC53" s="254"/>
      <c r="HD53" s="254"/>
      <c r="HE53" s="254"/>
      <c r="HF53" s="254"/>
      <c r="HG53" s="254"/>
      <c r="HH53" s="254"/>
      <c r="HI53" s="254"/>
      <c r="HJ53" s="254"/>
      <c r="HK53" s="254"/>
      <c r="HL53" s="254"/>
      <c r="HM53" s="254"/>
      <c r="HN53" s="254"/>
      <c r="HO53" s="254"/>
      <c r="HP53" s="254"/>
      <c r="HQ53" s="254"/>
      <c r="HR53" s="254"/>
      <c r="HS53" s="254"/>
      <c r="HT53" s="254"/>
      <c r="HU53" s="254"/>
      <c r="HV53" s="254"/>
      <c r="HW53" s="254"/>
      <c r="HX53" s="254"/>
      <c r="HY53" s="254"/>
      <c r="HZ53" s="254"/>
      <c r="IA53" s="254"/>
      <c r="IB53" s="254"/>
      <c r="IC53" s="254"/>
      <c r="ID53" s="254"/>
      <c r="IE53" s="254"/>
      <c r="IF53" s="254"/>
      <c r="IG53" s="254"/>
      <c r="IH53" s="254"/>
      <c r="II53" s="254"/>
      <c r="IJ53" s="254"/>
      <c r="IK53" s="254"/>
      <c r="IL53" s="254"/>
      <c r="IM53" s="254"/>
      <c r="IN53" s="254"/>
      <c r="IO53" s="254"/>
      <c r="IP53" s="254"/>
      <c r="IQ53" s="254"/>
      <c r="IR53" s="254"/>
      <c r="IS53" s="254"/>
      <c r="IT53" s="254"/>
      <c r="IU53" s="254"/>
      <c r="IV53" s="254"/>
    </row>
    <row r="54" spans="1:256" ht="12" customHeight="1">
      <c r="A54" s="187">
        <v>112</v>
      </c>
      <c r="B54" s="159" t="s">
        <v>343</v>
      </c>
      <c r="C54" s="163">
        <v>226051</v>
      </c>
      <c r="D54" s="188">
        <v>433080.5</v>
      </c>
      <c r="E54" s="163">
        <v>221200</v>
      </c>
      <c r="F54" s="188">
        <v>413080.9</v>
      </c>
      <c r="G54" s="238">
        <v>246950</v>
      </c>
      <c r="H54" s="602">
        <f t="shared" si="2"/>
        <v>111.64104882459314</v>
      </c>
      <c r="I54" s="524">
        <f t="shared" si="3"/>
        <v>59.78247844429505</v>
      </c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4"/>
      <c r="EL54" s="254"/>
      <c r="EM54" s="254"/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4"/>
      <c r="FN54" s="254"/>
      <c r="FO54" s="254"/>
      <c r="FP54" s="254"/>
      <c r="FQ54" s="254"/>
      <c r="FR54" s="254"/>
      <c r="FS54" s="254"/>
      <c r="FT54" s="254"/>
      <c r="FU54" s="254"/>
      <c r="FV54" s="254"/>
      <c r="FW54" s="254"/>
      <c r="FX54" s="254"/>
      <c r="FY54" s="254"/>
      <c r="FZ54" s="254"/>
      <c r="GA54" s="254"/>
      <c r="GB54" s="254"/>
      <c r="GC54" s="254"/>
      <c r="GD54" s="254"/>
      <c r="GE54" s="254"/>
      <c r="GF54" s="254"/>
      <c r="GG54" s="254"/>
      <c r="GH54" s="254"/>
      <c r="GI54" s="254"/>
      <c r="GJ54" s="254"/>
      <c r="GK54" s="254"/>
      <c r="GL54" s="254"/>
      <c r="GM54" s="254"/>
      <c r="GN54" s="254"/>
      <c r="GO54" s="254"/>
      <c r="GP54" s="254"/>
      <c r="GQ54" s="254"/>
      <c r="GR54" s="254"/>
      <c r="GS54" s="254"/>
      <c r="GT54" s="254"/>
      <c r="GU54" s="254"/>
      <c r="GV54" s="254"/>
      <c r="GW54" s="254"/>
      <c r="GX54" s="254"/>
      <c r="GY54" s="254"/>
      <c r="GZ54" s="254"/>
      <c r="HA54" s="254"/>
      <c r="HB54" s="254"/>
      <c r="HC54" s="254"/>
      <c r="HD54" s="254"/>
      <c r="HE54" s="254"/>
      <c r="HF54" s="254"/>
      <c r="HG54" s="254"/>
      <c r="HH54" s="254"/>
      <c r="HI54" s="254"/>
      <c r="HJ54" s="254"/>
      <c r="HK54" s="254"/>
      <c r="HL54" s="254"/>
      <c r="HM54" s="254"/>
      <c r="HN54" s="254"/>
      <c r="HO54" s="254"/>
      <c r="HP54" s="254"/>
      <c r="HQ54" s="254"/>
      <c r="HR54" s="254"/>
      <c r="HS54" s="254"/>
      <c r="HT54" s="254"/>
      <c r="HU54" s="254"/>
      <c r="HV54" s="254"/>
      <c r="HW54" s="254"/>
      <c r="HX54" s="254"/>
      <c r="HY54" s="254"/>
      <c r="HZ54" s="254"/>
      <c r="IA54" s="254"/>
      <c r="IB54" s="254"/>
      <c r="IC54" s="254"/>
      <c r="ID54" s="254"/>
      <c r="IE54" s="254"/>
      <c r="IF54" s="254"/>
      <c r="IG54" s="254"/>
      <c r="IH54" s="254"/>
      <c r="II54" s="254"/>
      <c r="IJ54" s="254"/>
      <c r="IK54" s="254"/>
      <c r="IL54" s="254"/>
      <c r="IM54" s="254"/>
      <c r="IN54" s="254"/>
      <c r="IO54" s="254"/>
      <c r="IP54" s="254"/>
      <c r="IQ54" s="254"/>
      <c r="IR54" s="254"/>
      <c r="IS54" s="254"/>
      <c r="IT54" s="254"/>
      <c r="IU54" s="254"/>
      <c r="IV54" s="254"/>
    </row>
    <row r="55" spans="1:256" ht="12" customHeight="1">
      <c r="A55" s="187">
        <v>114</v>
      </c>
      <c r="B55" s="159" t="s">
        <v>344</v>
      </c>
      <c r="C55" s="163">
        <v>11730</v>
      </c>
      <c r="D55" s="165">
        <v>5717.6</v>
      </c>
      <c r="E55" s="163">
        <v>8200</v>
      </c>
      <c r="F55" s="188">
        <v>8200</v>
      </c>
      <c r="G55" s="175">
        <v>8700</v>
      </c>
      <c r="H55" s="602">
        <f t="shared" si="2"/>
        <v>106.09756097560977</v>
      </c>
      <c r="I55" s="524">
        <f t="shared" si="3"/>
        <v>106.09756097560977</v>
      </c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254"/>
      <c r="DX55" s="254"/>
      <c r="DY55" s="254"/>
      <c r="DZ55" s="254"/>
      <c r="EA55" s="254"/>
      <c r="EB55" s="254"/>
      <c r="EC55" s="254"/>
      <c r="ED55" s="254"/>
      <c r="EE55" s="254"/>
      <c r="EF55" s="254"/>
      <c r="EG55" s="254"/>
      <c r="EH55" s="254"/>
      <c r="EI55" s="254"/>
      <c r="EJ55" s="254"/>
      <c r="EK55" s="254"/>
      <c r="EL55" s="254"/>
      <c r="EM55" s="254"/>
      <c r="EN55" s="254"/>
      <c r="EO55" s="254"/>
      <c r="EP55" s="254"/>
      <c r="EQ55" s="254"/>
      <c r="ER55" s="254"/>
      <c r="ES55" s="254"/>
      <c r="ET55" s="254"/>
      <c r="EU55" s="254"/>
      <c r="EV55" s="254"/>
      <c r="EW55" s="254"/>
      <c r="EX55" s="254"/>
      <c r="EY55" s="254"/>
      <c r="EZ55" s="254"/>
      <c r="FA55" s="254"/>
      <c r="FB55" s="254"/>
      <c r="FC55" s="254"/>
      <c r="FD55" s="254"/>
      <c r="FE55" s="254"/>
      <c r="FF55" s="254"/>
      <c r="FG55" s="254"/>
      <c r="FH55" s="254"/>
      <c r="FI55" s="254"/>
      <c r="FJ55" s="254"/>
      <c r="FK55" s="254"/>
      <c r="FL55" s="254"/>
      <c r="FM55" s="254"/>
      <c r="FN55" s="254"/>
      <c r="FO55" s="254"/>
      <c r="FP55" s="254"/>
      <c r="FQ55" s="254"/>
      <c r="FR55" s="254"/>
      <c r="FS55" s="254"/>
      <c r="FT55" s="254"/>
      <c r="FU55" s="254"/>
      <c r="FV55" s="254"/>
      <c r="FW55" s="254"/>
      <c r="FX55" s="254"/>
      <c r="FY55" s="254"/>
      <c r="FZ55" s="254"/>
      <c r="GA55" s="254"/>
      <c r="GB55" s="254"/>
      <c r="GC55" s="254"/>
      <c r="GD55" s="254"/>
      <c r="GE55" s="254"/>
      <c r="GF55" s="254"/>
      <c r="GG55" s="254"/>
      <c r="GH55" s="254"/>
      <c r="GI55" s="254"/>
      <c r="GJ55" s="254"/>
      <c r="GK55" s="254"/>
      <c r="GL55" s="254"/>
      <c r="GM55" s="254"/>
      <c r="GN55" s="254"/>
      <c r="GO55" s="254"/>
      <c r="GP55" s="254"/>
      <c r="GQ55" s="254"/>
      <c r="GR55" s="254"/>
      <c r="GS55" s="254"/>
      <c r="GT55" s="254"/>
      <c r="GU55" s="254"/>
      <c r="GV55" s="254"/>
      <c r="GW55" s="254"/>
      <c r="GX55" s="254"/>
      <c r="GY55" s="254"/>
      <c r="GZ55" s="254"/>
      <c r="HA55" s="254"/>
      <c r="HB55" s="254"/>
      <c r="HC55" s="254"/>
      <c r="HD55" s="254"/>
      <c r="HE55" s="254"/>
      <c r="HF55" s="254"/>
      <c r="HG55" s="254"/>
      <c r="HH55" s="254"/>
      <c r="HI55" s="254"/>
      <c r="HJ55" s="254"/>
      <c r="HK55" s="254"/>
      <c r="HL55" s="254"/>
      <c r="HM55" s="254"/>
      <c r="HN55" s="254"/>
      <c r="HO55" s="254"/>
      <c r="HP55" s="254"/>
      <c r="HQ55" s="254"/>
      <c r="HR55" s="254"/>
      <c r="HS55" s="254"/>
      <c r="HT55" s="254"/>
      <c r="HU55" s="254"/>
      <c r="HV55" s="254"/>
      <c r="HW55" s="254"/>
      <c r="HX55" s="254"/>
      <c r="HY55" s="254"/>
      <c r="HZ55" s="254"/>
      <c r="IA55" s="254"/>
      <c r="IB55" s="254"/>
      <c r="IC55" s="254"/>
      <c r="ID55" s="254"/>
      <c r="IE55" s="254"/>
      <c r="IF55" s="254"/>
      <c r="IG55" s="254"/>
      <c r="IH55" s="254"/>
      <c r="II55" s="254"/>
      <c r="IJ55" s="254"/>
      <c r="IK55" s="254"/>
      <c r="IL55" s="254"/>
      <c r="IM55" s="254"/>
      <c r="IN55" s="254"/>
      <c r="IO55" s="254"/>
      <c r="IP55" s="254"/>
      <c r="IQ55" s="254"/>
      <c r="IR55" s="254"/>
      <c r="IS55" s="254"/>
      <c r="IT55" s="254"/>
      <c r="IU55" s="254"/>
      <c r="IV55" s="254"/>
    </row>
    <row r="56" spans="1:256" ht="12" customHeight="1">
      <c r="A56" s="187">
        <v>115</v>
      </c>
      <c r="B56" s="159" t="s">
        <v>345</v>
      </c>
      <c r="C56" s="163">
        <v>2750</v>
      </c>
      <c r="D56" s="165">
        <v>13668.6</v>
      </c>
      <c r="E56" s="163">
        <v>13140</v>
      </c>
      <c r="F56" s="188">
        <v>40646</v>
      </c>
      <c r="G56" s="175">
        <v>19900</v>
      </c>
      <c r="H56" s="602">
        <f t="shared" si="2"/>
        <v>151.44596651445968</v>
      </c>
      <c r="I56" s="524">
        <f t="shared" si="3"/>
        <v>48.959307188899274</v>
      </c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254"/>
      <c r="DX56" s="254"/>
      <c r="DY56" s="254"/>
      <c r="DZ56" s="254"/>
      <c r="EA56" s="254"/>
      <c r="EB56" s="254"/>
      <c r="EC56" s="254"/>
      <c r="ED56" s="254"/>
      <c r="EE56" s="254"/>
      <c r="EF56" s="254"/>
      <c r="EG56" s="254"/>
      <c r="EH56" s="254"/>
      <c r="EI56" s="254"/>
      <c r="EJ56" s="254"/>
      <c r="EK56" s="254"/>
      <c r="EL56" s="254"/>
      <c r="EM56" s="254"/>
      <c r="EN56" s="254"/>
      <c r="EO56" s="254"/>
      <c r="EP56" s="254"/>
      <c r="EQ56" s="254"/>
      <c r="ER56" s="254"/>
      <c r="ES56" s="254"/>
      <c r="ET56" s="254"/>
      <c r="EU56" s="254"/>
      <c r="EV56" s="254"/>
      <c r="EW56" s="254"/>
      <c r="EX56" s="254"/>
      <c r="EY56" s="254"/>
      <c r="EZ56" s="254"/>
      <c r="FA56" s="254"/>
      <c r="FB56" s="254"/>
      <c r="FC56" s="254"/>
      <c r="FD56" s="254"/>
      <c r="FE56" s="254"/>
      <c r="FF56" s="254"/>
      <c r="FG56" s="254"/>
      <c r="FH56" s="254"/>
      <c r="FI56" s="254"/>
      <c r="FJ56" s="254"/>
      <c r="FK56" s="254"/>
      <c r="FL56" s="254"/>
      <c r="FM56" s="254"/>
      <c r="FN56" s="254"/>
      <c r="FO56" s="254"/>
      <c r="FP56" s="254"/>
      <c r="FQ56" s="254"/>
      <c r="FR56" s="254"/>
      <c r="FS56" s="254"/>
      <c r="FT56" s="254"/>
      <c r="FU56" s="254"/>
      <c r="FV56" s="254"/>
      <c r="FW56" s="254"/>
      <c r="FX56" s="254"/>
      <c r="FY56" s="254"/>
      <c r="FZ56" s="254"/>
      <c r="GA56" s="254"/>
      <c r="GB56" s="254"/>
      <c r="GC56" s="254"/>
      <c r="GD56" s="254"/>
      <c r="GE56" s="254"/>
      <c r="GF56" s="254"/>
      <c r="GG56" s="254"/>
      <c r="GH56" s="254"/>
      <c r="GI56" s="254"/>
      <c r="GJ56" s="254"/>
      <c r="GK56" s="254"/>
      <c r="GL56" s="254"/>
      <c r="GM56" s="254"/>
      <c r="GN56" s="254"/>
      <c r="GO56" s="254"/>
      <c r="GP56" s="254"/>
      <c r="GQ56" s="254"/>
      <c r="GR56" s="254"/>
      <c r="GS56" s="254"/>
      <c r="GT56" s="254"/>
      <c r="GU56" s="254"/>
      <c r="GV56" s="254"/>
      <c r="GW56" s="254"/>
      <c r="GX56" s="254"/>
      <c r="GY56" s="254"/>
      <c r="GZ56" s="254"/>
      <c r="HA56" s="254"/>
      <c r="HB56" s="254"/>
      <c r="HC56" s="254"/>
      <c r="HD56" s="254"/>
      <c r="HE56" s="254"/>
      <c r="HF56" s="254"/>
      <c r="HG56" s="254"/>
      <c r="HH56" s="254"/>
      <c r="HI56" s="254"/>
      <c r="HJ56" s="254"/>
      <c r="HK56" s="254"/>
      <c r="HL56" s="254"/>
      <c r="HM56" s="254"/>
      <c r="HN56" s="254"/>
      <c r="HO56" s="254"/>
      <c r="HP56" s="254"/>
      <c r="HQ56" s="254"/>
      <c r="HR56" s="254"/>
      <c r="HS56" s="254"/>
      <c r="HT56" s="254"/>
      <c r="HU56" s="254"/>
      <c r="HV56" s="254"/>
      <c r="HW56" s="254"/>
      <c r="HX56" s="254"/>
      <c r="HY56" s="254"/>
      <c r="HZ56" s="254"/>
      <c r="IA56" s="254"/>
      <c r="IB56" s="254"/>
      <c r="IC56" s="254"/>
      <c r="ID56" s="254"/>
      <c r="IE56" s="254"/>
      <c r="IF56" s="254"/>
      <c r="IG56" s="254"/>
      <c r="IH56" s="254"/>
      <c r="II56" s="254"/>
      <c r="IJ56" s="254"/>
      <c r="IK56" s="254"/>
      <c r="IL56" s="254"/>
      <c r="IM56" s="254"/>
      <c r="IN56" s="254"/>
      <c r="IO56" s="254"/>
      <c r="IP56" s="254"/>
      <c r="IQ56" s="254"/>
      <c r="IR56" s="254"/>
      <c r="IS56" s="254"/>
      <c r="IT56" s="254"/>
      <c r="IU56" s="254"/>
      <c r="IV56" s="254"/>
    </row>
    <row r="57" spans="1:256" ht="22.5" customHeight="1">
      <c r="A57" s="187">
        <v>116</v>
      </c>
      <c r="B57" s="178" t="s">
        <v>1103</v>
      </c>
      <c r="C57" s="240">
        <v>14850</v>
      </c>
      <c r="D57" s="165">
        <v>13645.2</v>
      </c>
      <c r="E57" s="240">
        <v>22880</v>
      </c>
      <c r="F57" s="188">
        <v>22837</v>
      </c>
      <c r="G57" s="175">
        <v>19950</v>
      </c>
      <c r="H57" s="602">
        <f t="shared" si="2"/>
        <v>87.19405594405595</v>
      </c>
      <c r="I57" s="524">
        <f t="shared" si="3"/>
        <v>87.35823444410387</v>
      </c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254"/>
      <c r="DX57" s="254"/>
      <c r="DY57" s="254"/>
      <c r="DZ57" s="254"/>
      <c r="EA57" s="254"/>
      <c r="EB57" s="254"/>
      <c r="EC57" s="254"/>
      <c r="ED57" s="254"/>
      <c r="EE57" s="254"/>
      <c r="EF57" s="254"/>
      <c r="EG57" s="254"/>
      <c r="EH57" s="254"/>
      <c r="EI57" s="254"/>
      <c r="EJ57" s="254"/>
      <c r="EK57" s="254"/>
      <c r="EL57" s="254"/>
      <c r="EM57" s="254"/>
      <c r="EN57" s="254"/>
      <c r="EO57" s="254"/>
      <c r="EP57" s="254"/>
      <c r="EQ57" s="254"/>
      <c r="ER57" s="254"/>
      <c r="ES57" s="254"/>
      <c r="ET57" s="254"/>
      <c r="EU57" s="254"/>
      <c r="EV57" s="254"/>
      <c r="EW57" s="254"/>
      <c r="EX57" s="254"/>
      <c r="EY57" s="254"/>
      <c r="EZ57" s="254"/>
      <c r="FA57" s="254"/>
      <c r="FB57" s="254"/>
      <c r="FC57" s="254"/>
      <c r="FD57" s="254"/>
      <c r="FE57" s="254"/>
      <c r="FF57" s="254"/>
      <c r="FG57" s="254"/>
      <c r="FH57" s="254"/>
      <c r="FI57" s="254"/>
      <c r="FJ57" s="254"/>
      <c r="FK57" s="254"/>
      <c r="FL57" s="254"/>
      <c r="FM57" s="254"/>
      <c r="FN57" s="254"/>
      <c r="FO57" s="254"/>
      <c r="FP57" s="254"/>
      <c r="FQ57" s="254"/>
      <c r="FR57" s="254"/>
      <c r="FS57" s="254"/>
      <c r="FT57" s="254"/>
      <c r="FU57" s="254"/>
      <c r="FV57" s="254"/>
      <c r="FW57" s="254"/>
      <c r="FX57" s="254"/>
      <c r="FY57" s="254"/>
      <c r="FZ57" s="254"/>
      <c r="GA57" s="254"/>
      <c r="GB57" s="254"/>
      <c r="GC57" s="254"/>
      <c r="GD57" s="254"/>
      <c r="GE57" s="254"/>
      <c r="GF57" s="254"/>
      <c r="GG57" s="254"/>
      <c r="GH57" s="254"/>
      <c r="GI57" s="254"/>
      <c r="GJ57" s="254"/>
      <c r="GK57" s="254"/>
      <c r="GL57" s="254"/>
      <c r="GM57" s="254"/>
      <c r="GN57" s="254"/>
      <c r="GO57" s="254"/>
      <c r="GP57" s="254"/>
      <c r="GQ57" s="254"/>
      <c r="GR57" s="254"/>
      <c r="GS57" s="254"/>
      <c r="GT57" s="254"/>
      <c r="GU57" s="254"/>
      <c r="GV57" s="254"/>
      <c r="GW57" s="254"/>
      <c r="GX57" s="254"/>
      <c r="GY57" s="254"/>
      <c r="GZ57" s="254"/>
      <c r="HA57" s="254"/>
      <c r="HB57" s="254"/>
      <c r="HC57" s="254"/>
      <c r="HD57" s="254"/>
      <c r="HE57" s="254"/>
      <c r="HF57" s="254"/>
      <c r="HG57" s="254"/>
      <c r="HH57" s="254"/>
      <c r="HI57" s="254"/>
      <c r="HJ57" s="254"/>
      <c r="HK57" s="254"/>
      <c r="HL57" s="254"/>
      <c r="HM57" s="254"/>
      <c r="HN57" s="254"/>
      <c r="HO57" s="254"/>
      <c r="HP57" s="254"/>
      <c r="HQ57" s="254"/>
      <c r="HR57" s="254"/>
      <c r="HS57" s="254"/>
      <c r="HT57" s="254"/>
      <c r="HU57" s="254"/>
      <c r="HV57" s="254"/>
      <c r="HW57" s="254"/>
      <c r="HX57" s="254"/>
      <c r="HY57" s="254"/>
      <c r="HZ57" s="254"/>
      <c r="IA57" s="254"/>
      <c r="IB57" s="254"/>
      <c r="IC57" s="254"/>
      <c r="ID57" s="254"/>
      <c r="IE57" s="254"/>
      <c r="IF57" s="254"/>
      <c r="IG57" s="254"/>
      <c r="IH57" s="254"/>
      <c r="II57" s="254"/>
      <c r="IJ57" s="254"/>
      <c r="IK57" s="254"/>
      <c r="IL57" s="254"/>
      <c r="IM57" s="254"/>
      <c r="IN57" s="254"/>
      <c r="IO57" s="254"/>
      <c r="IP57" s="254"/>
      <c r="IQ57" s="254"/>
      <c r="IR57" s="254"/>
      <c r="IS57" s="254"/>
      <c r="IT57" s="254"/>
      <c r="IU57" s="254"/>
      <c r="IV57" s="254"/>
    </row>
    <row r="58" spans="1:256" ht="12" customHeight="1">
      <c r="A58" s="187">
        <v>122</v>
      </c>
      <c r="B58" s="178" t="s">
        <v>1013</v>
      </c>
      <c r="C58" s="240">
        <v>0</v>
      </c>
      <c r="D58" s="342">
        <v>1428</v>
      </c>
      <c r="E58" s="240">
        <v>1000</v>
      </c>
      <c r="F58" s="188">
        <v>6530.9</v>
      </c>
      <c r="G58" s="175">
        <v>1500</v>
      </c>
      <c r="H58" s="602">
        <f t="shared" si="2"/>
        <v>150</v>
      </c>
      <c r="I58" s="524">
        <f t="shared" si="3"/>
        <v>22.96773798404508</v>
      </c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254"/>
      <c r="DX58" s="254"/>
      <c r="DY58" s="254"/>
      <c r="DZ58" s="254"/>
      <c r="EA58" s="254"/>
      <c r="EB58" s="254"/>
      <c r="EC58" s="254"/>
      <c r="ED58" s="254"/>
      <c r="EE58" s="254"/>
      <c r="EF58" s="254"/>
      <c r="EG58" s="254"/>
      <c r="EH58" s="254"/>
      <c r="EI58" s="254"/>
      <c r="EJ58" s="254"/>
      <c r="EK58" s="254"/>
      <c r="EL58" s="254"/>
      <c r="EM58" s="254"/>
      <c r="EN58" s="254"/>
      <c r="EO58" s="254"/>
      <c r="EP58" s="254"/>
      <c r="EQ58" s="254"/>
      <c r="ER58" s="254"/>
      <c r="ES58" s="254"/>
      <c r="ET58" s="254"/>
      <c r="EU58" s="254"/>
      <c r="EV58" s="254"/>
      <c r="EW58" s="254"/>
      <c r="EX58" s="254"/>
      <c r="EY58" s="254"/>
      <c r="EZ58" s="254"/>
      <c r="FA58" s="254"/>
      <c r="FB58" s="254"/>
      <c r="FC58" s="254"/>
      <c r="FD58" s="254"/>
      <c r="FE58" s="254"/>
      <c r="FF58" s="254"/>
      <c r="FG58" s="254"/>
      <c r="FH58" s="254"/>
      <c r="FI58" s="254"/>
      <c r="FJ58" s="254"/>
      <c r="FK58" s="254"/>
      <c r="FL58" s="254"/>
      <c r="FM58" s="254"/>
      <c r="FN58" s="254"/>
      <c r="FO58" s="254"/>
      <c r="FP58" s="254"/>
      <c r="FQ58" s="254"/>
      <c r="FR58" s="254"/>
      <c r="FS58" s="254"/>
      <c r="FT58" s="254"/>
      <c r="FU58" s="254"/>
      <c r="FV58" s="254"/>
      <c r="FW58" s="254"/>
      <c r="FX58" s="254"/>
      <c r="FY58" s="254"/>
      <c r="FZ58" s="254"/>
      <c r="GA58" s="254"/>
      <c r="GB58" s="254"/>
      <c r="GC58" s="254"/>
      <c r="GD58" s="254"/>
      <c r="GE58" s="254"/>
      <c r="GF58" s="254"/>
      <c r="GG58" s="254"/>
      <c r="GH58" s="254"/>
      <c r="GI58" s="254"/>
      <c r="GJ58" s="254"/>
      <c r="GK58" s="254"/>
      <c r="GL58" s="254"/>
      <c r="GM58" s="254"/>
      <c r="GN58" s="254"/>
      <c r="GO58" s="254"/>
      <c r="GP58" s="254"/>
      <c r="GQ58" s="254"/>
      <c r="GR58" s="254"/>
      <c r="GS58" s="254"/>
      <c r="GT58" s="254"/>
      <c r="GU58" s="254"/>
      <c r="GV58" s="254"/>
      <c r="GW58" s="254"/>
      <c r="GX58" s="254"/>
      <c r="GY58" s="254"/>
      <c r="GZ58" s="254"/>
      <c r="HA58" s="254"/>
      <c r="HB58" s="254"/>
      <c r="HC58" s="254"/>
      <c r="HD58" s="254"/>
      <c r="HE58" s="254"/>
      <c r="HF58" s="254"/>
      <c r="HG58" s="254"/>
      <c r="HH58" s="254"/>
      <c r="HI58" s="254"/>
      <c r="HJ58" s="254"/>
      <c r="HK58" s="254"/>
      <c r="HL58" s="254"/>
      <c r="HM58" s="254"/>
      <c r="HN58" s="254"/>
      <c r="HO58" s="254"/>
      <c r="HP58" s="254"/>
      <c r="HQ58" s="254"/>
      <c r="HR58" s="254"/>
      <c r="HS58" s="254"/>
      <c r="HT58" s="254"/>
      <c r="HU58" s="254"/>
      <c r="HV58" s="254"/>
      <c r="HW58" s="254"/>
      <c r="HX58" s="254"/>
      <c r="HY58" s="254"/>
      <c r="HZ58" s="254"/>
      <c r="IA58" s="254"/>
      <c r="IB58" s="254"/>
      <c r="IC58" s="254"/>
      <c r="ID58" s="254"/>
      <c r="IE58" s="254"/>
      <c r="IF58" s="254"/>
      <c r="IG58" s="254"/>
      <c r="IH58" s="254"/>
      <c r="II58" s="254"/>
      <c r="IJ58" s="254"/>
      <c r="IK58" s="254"/>
      <c r="IL58" s="254"/>
      <c r="IM58" s="254"/>
      <c r="IN58" s="254"/>
      <c r="IO58" s="254"/>
      <c r="IP58" s="254"/>
      <c r="IQ58" s="254"/>
      <c r="IR58" s="254"/>
      <c r="IS58" s="254"/>
      <c r="IT58" s="254"/>
      <c r="IU58" s="254"/>
      <c r="IV58" s="254"/>
    </row>
    <row r="59" spans="1:256" ht="12" customHeight="1" thickBot="1">
      <c r="A59" s="217">
        <v>191</v>
      </c>
      <c r="B59" s="162" t="s">
        <v>159</v>
      </c>
      <c r="C59" s="295">
        <v>280</v>
      </c>
      <c r="D59" s="274">
        <v>956.8</v>
      </c>
      <c r="E59" s="295">
        <v>1200</v>
      </c>
      <c r="F59" s="176">
        <v>5360</v>
      </c>
      <c r="G59" s="266">
        <v>0</v>
      </c>
      <c r="H59" s="602">
        <f t="shared" si="2"/>
        <v>0</v>
      </c>
      <c r="I59" s="524">
        <f t="shared" si="3"/>
        <v>0</v>
      </c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4"/>
      <c r="ES59" s="254"/>
      <c r="ET59" s="254"/>
      <c r="EU59" s="254"/>
      <c r="EV59" s="254"/>
      <c r="EW59" s="254"/>
      <c r="EX59" s="254"/>
      <c r="EY59" s="254"/>
      <c r="EZ59" s="254"/>
      <c r="FA59" s="254"/>
      <c r="FB59" s="254"/>
      <c r="FC59" s="254"/>
      <c r="FD59" s="254"/>
      <c r="FE59" s="254"/>
      <c r="FF59" s="254"/>
      <c r="FG59" s="254"/>
      <c r="FH59" s="254"/>
      <c r="FI59" s="254"/>
      <c r="FJ59" s="254"/>
      <c r="FK59" s="254"/>
      <c r="FL59" s="254"/>
      <c r="FM59" s="254"/>
      <c r="FN59" s="254"/>
      <c r="FO59" s="254"/>
      <c r="FP59" s="254"/>
      <c r="FQ59" s="254"/>
      <c r="FR59" s="254"/>
      <c r="FS59" s="254"/>
      <c r="FT59" s="254"/>
      <c r="FU59" s="254"/>
      <c r="FV59" s="254"/>
      <c r="FW59" s="254"/>
      <c r="FX59" s="254"/>
      <c r="FY59" s="254"/>
      <c r="FZ59" s="254"/>
      <c r="GA59" s="254"/>
      <c r="GB59" s="254"/>
      <c r="GC59" s="254"/>
      <c r="GD59" s="254"/>
      <c r="GE59" s="254"/>
      <c r="GF59" s="254"/>
      <c r="GG59" s="254"/>
      <c r="GH59" s="254"/>
      <c r="GI59" s="254"/>
      <c r="GJ59" s="254"/>
      <c r="GK59" s="254"/>
      <c r="GL59" s="254"/>
      <c r="GM59" s="254"/>
      <c r="GN59" s="254"/>
      <c r="GO59" s="254"/>
      <c r="GP59" s="254"/>
      <c r="GQ59" s="254"/>
      <c r="GR59" s="254"/>
      <c r="GS59" s="254"/>
      <c r="GT59" s="254"/>
      <c r="GU59" s="254"/>
      <c r="GV59" s="254"/>
      <c r="GW59" s="254"/>
      <c r="GX59" s="254"/>
      <c r="GY59" s="254"/>
      <c r="GZ59" s="254"/>
      <c r="HA59" s="254"/>
      <c r="HB59" s="254"/>
      <c r="HC59" s="254"/>
      <c r="HD59" s="254"/>
      <c r="HE59" s="254"/>
      <c r="HF59" s="254"/>
      <c r="HG59" s="254"/>
      <c r="HH59" s="254"/>
      <c r="HI59" s="254"/>
      <c r="HJ59" s="254"/>
      <c r="HK59" s="254"/>
      <c r="HL59" s="254"/>
      <c r="HM59" s="254"/>
      <c r="HN59" s="254"/>
      <c r="HO59" s="254"/>
      <c r="HP59" s="254"/>
      <c r="HQ59" s="254"/>
      <c r="HR59" s="254"/>
      <c r="HS59" s="254"/>
      <c r="HT59" s="254"/>
      <c r="HU59" s="254"/>
      <c r="HV59" s="254"/>
      <c r="HW59" s="254"/>
      <c r="HX59" s="254"/>
      <c r="HY59" s="254"/>
      <c r="HZ59" s="254"/>
      <c r="IA59" s="254"/>
      <c r="IB59" s="254"/>
      <c r="IC59" s="254"/>
      <c r="ID59" s="254"/>
      <c r="IE59" s="254"/>
      <c r="IF59" s="254"/>
      <c r="IG59" s="254"/>
      <c r="IH59" s="254"/>
      <c r="II59" s="254"/>
      <c r="IJ59" s="254"/>
      <c r="IK59" s="254"/>
      <c r="IL59" s="254"/>
      <c r="IM59" s="254"/>
      <c r="IN59" s="254"/>
      <c r="IO59" s="254"/>
      <c r="IP59" s="254"/>
      <c r="IQ59" s="254"/>
      <c r="IR59" s="254"/>
      <c r="IS59" s="254"/>
      <c r="IT59" s="254"/>
      <c r="IU59" s="254"/>
      <c r="IV59" s="254"/>
    </row>
    <row r="60" spans="1:9" s="250" customFormat="1" ht="15" customHeight="1" thickBot="1">
      <c r="A60" s="1130" t="s">
        <v>496</v>
      </c>
      <c r="B60" s="1131"/>
      <c r="C60" s="259">
        <f>SUM(C46:C59)</f>
        <v>319440</v>
      </c>
      <c r="D60" s="260">
        <f>SUM(D46:D59)</f>
        <v>500844.99999999994</v>
      </c>
      <c r="E60" s="259">
        <f>SUM(E46:E59)</f>
        <v>290985</v>
      </c>
      <c r="F60" s="625">
        <f>SUM(F46:F59)</f>
        <v>535153.2000000001</v>
      </c>
      <c r="G60" s="261">
        <f>SUM(G46:G59)</f>
        <v>313490</v>
      </c>
      <c r="H60" s="664">
        <f>G60/E60*100</f>
        <v>107.73407563963777</v>
      </c>
      <c r="I60" s="665">
        <f>G60/F60*100</f>
        <v>58.57948714498951</v>
      </c>
    </row>
    <row r="61" spans="1:9" s="254" customFormat="1" ht="19.5" customHeight="1">
      <c r="A61" s="251" t="s">
        <v>497</v>
      </c>
      <c r="B61" s="252" t="s">
        <v>21</v>
      </c>
      <c r="C61" s="252">
        <v>5000</v>
      </c>
      <c r="D61" s="296">
        <v>1500</v>
      </c>
      <c r="E61" s="252">
        <v>3200</v>
      </c>
      <c r="F61" s="296">
        <v>10784.4</v>
      </c>
      <c r="G61" s="289">
        <v>1750</v>
      </c>
      <c r="H61" s="602">
        <f>G61/E61*100</f>
        <v>54.6875</v>
      </c>
      <c r="I61" s="524">
        <f>G61/F61*100</f>
        <v>16.227142910129448</v>
      </c>
    </row>
    <row r="62" spans="1:9" s="254" customFormat="1" ht="19.5" customHeight="1">
      <c r="A62" s="255" t="s">
        <v>498</v>
      </c>
      <c r="B62" s="256" t="s">
        <v>22</v>
      </c>
      <c r="C62" s="256">
        <v>4000</v>
      </c>
      <c r="D62" s="257">
        <v>10292.2</v>
      </c>
      <c r="E62" s="256">
        <v>17300</v>
      </c>
      <c r="F62" s="257">
        <v>19754.8</v>
      </c>
      <c r="G62" s="300">
        <v>10050</v>
      </c>
      <c r="H62" s="602">
        <f>G62/E62*100</f>
        <v>58.092485549132945</v>
      </c>
      <c r="I62" s="524">
        <f>G62/F62*100</f>
        <v>50.87371170550955</v>
      </c>
    </row>
    <row r="63" spans="1:9" s="254" customFormat="1" ht="12" customHeight="1">
      <c r="A63" s="297" t="s">
        <v>499</v>
      </c>
      <c r="B63" s="256" t="s">
        <v>23</v>
      </c>
      <c r="C63" s="298">
        <v>0</v>
      </c>
      <c r="D63" s="299">
        <v>0</v>
      </c>
      <c r="E63" s="298">
        <v>0</v>
      </c>
      <c r="F63" s="257">
        <v>1070</v>
      </c>
      <c r="G63" s="300">
        <v>0</v>
      </c>
      <c r="H63" s="617" t="s">
        <v>1205</v>
      </c>
      <c r="I63" s="597" t="s">
        <v>1205</v>
      </c>
    </row>
    <row r="64" spans="1:9" s="254" customFormat="1" ht="12" customHeight="1">
      <c r="A64" s="217">
        <v>264</v>
      </c>
      <c r="B64" s="162" t="s">
        <v>1009</v>
      </c>
      <c r="C64" s="298">
        <v>10000</v>
      </c>
      <c r="D64" s="299">
        <v>9000</v>
      </c>
      <c r="E64" s="298">
        <v>3700</v>
      </c>
      <c r="F64" s="257">
        <v>3700</v>
      </c>
      <c r="G64" s="300">
        <v>1000</v>
      </c>
      <c r="H64" s="602">
        <f>G64/E64*100</f>
        <v>27.027027027027028</v>
      </c>
      <c r="I64" s="524">
        <f>G64/F64*100</f>
        <v>27.027027027027028</v>
      </c>
    </row>
    <row r="65" spans="1:9" s="254" customFormat="1" ht="12" customHeight="1">
      <c r="A65" s="217">
        <v>265</v>
      </c>
      <c r="B65" s="162" t="s">
        <v>1019</v>
      </c>
      <c r="C65" s="298">
        <v>0</v>
      </c>
      <c r="D65" s="299">
        <v>0</v>
      </c>
      <c r="E65" s="298">
        <v>0</v>
      </c>
      <c r="F65" s="257">
        <v>0</v>
      </c>
      <c r="G65" s="300">
        <v>0</v>
      </c>
      <c r="H65" s="617" t="s">
        <v>1205</v>
      </c>
      <c r="I65" s="597" t="s">
        <v>1205</v>
      </c>
    </row>
    <row r="66" spans="1:9" s="254" customFormat="1" ht="12" customHeight="1">
      <c r="A66" s="217">
        <v>266</v>
      </c>
      <c r="B66" s="162" t="s">
        <v>166</v>
      </c>
      <c r="C66" s="298">
        <v>0</v>
      </c>
      <c r="D66" s="299">
        <v>0</v>
      </c>
      <c r="E66" s="298">
        <v>0</v>
      </c>
      <c r="F66" s="257">
        <v>0</v>
      </c>
      <c r="G66" s="300">
        <v>0</v>
      </c>
      <c r="H66" s="617" t="s">
        <v>1205</v>
      </c>
      <c r="I66" s="597" t="s">
        <v>1205</v>
      </c>
    </row>
    <row r="67" spans="1:9" s="1" customFormat="1" ht="12" customHeight="1" thickBot="1">
      <c r="A67" s="276">
        <v>276</v>
      </c>
      <c r="B67" s="87" t="s">
        <v>389</v>
      </c>
      <c r="C67" s="273">
        <v>0</v>
      </c>
      <c r="D67" s="272">
        <v>0</v>
      </c>
      <c r="E67" s="273">
        <v>0</v>
      </c>
      <c r="F67" s="272">
        <v>0</v>
      </c>
      <c r="G67" s="581">
        <v>0</v>
      </c>
      <c r="H67" s="617" t="s">
        <v>1205</v>
      </c>
      <c r="I67" s="597" t="s">
        <v>1205</v>
      </c>
    </row>
    <row r="68" spans="1:9" s="250" customFormat="1" ht="15" customHeight="1" thickBot="1">
      <c r="A68" s="1147" t="s">
        <v>506</v>
      </c>
      <c r="B68" s="1148"/>
      <c r="C68" s="247">
        <f>SUM(C61:C64)</f>
        <v>19000</v>
      </c>
      <c r="D68" s="248">
        <f>SUM(D61:D64)</f>
        <v>20792.2</v>
      </c>
      <c r="E68" s="247">
        <f>SUM(E61:E64)</f>
        <v>24200</v>
      </c>
      <c r="F68" s="624">
        <f>SUM(F61:F64)</f>
        <v>35309.2</v>
      </c>
      <c r="G68" s="301">
        <f>SUM(G61:G67)</f>
        <v>12800</v>
      </c>
      <c r="H68" s="664">
        <f>G68/E68*100</f>
        <v>52.892561983471076</v>
      </c>
      <c r="I68" s="665">
        <f>G68/F68*100</f>
        <v>36.25117533107519</v>
      </c>
    </row>
    <row r="69" spans="1:9" ht="12" customHeight="1">
      <c r="A69" s="187">
        <v>403</v>
      </c>
      <c r="B69" s="159" t="s">
        <v>507</v>
      </c>
      <c r="C69" s="163">
        <v>1000</v>
      </c>
      <c r="D69" s="137">
        <v>1000</v>
      </c>
      <c r="E69" s="163">
        <v>1000</v>
      </c>
      <c r="F69" s="188">
        <v>1000</v>
      </c>
      <c r="G69" s="175">
        <v>5870</v>
      </c>
      <c r="H69" s="602">
        <f>G69/E69*100</f>
        <v>587</v>
      </c>
      <c r="I69" s="524">
        <f>G69/F69*100</f>
        <v>587</v>
      </c>
    </row>
    <row r="70" spans="1:9" ht="12" customHeight="1">
      <c r="A70" s="187">
        <v>404</v>
      </c>
      <c r="B70" s="159" t="s">
        <v>763</v>
      </c>
      <c r="C70" s="163">
        <v>0</v>
      </c>
      <c r="D70" s="137">
        <v>0</v>
      </c>
      <c r="E70" s="163">
        <v>0</v>
      </c>
      <c r="F70" s="188">
        <v>0</v>
      </c>
      <c r="G70" s="175">
        <v>6000</v>
      </c>
      <c r="H70" s="617" t="s">
        <v>1205</v>
      </c>
      <c r="I70" s="597" t="s">
        <v>1205</v>
      </c>
    </row>
    <row r="71" spans="1:9" ht="12" customHeight="1" thickBot="1">
      <c r="A71" s="242">
        <v>410</v>
      </c>
      <c r="B71" s="243" t="s">
        <v>508</v>
      </c>
      <c r="C71" s="244">
        <v>0</v>
      </c>
      <c r="D71" s="245">
        <v>522.7</v>
      </c>
      <c r="E71" s="244">
        <v>0</v>
      </c>
      <c r="F71" s="623">
        <v>11596</v>
      </c>
      <c r="G71" s="270">
        <v>0</v>
      </c>
      <c r="H71" s="617" t="s">
        <v>1205</v>
      </c>
      <c r="I71" s="597" t="s">
        <v>1205</v>
      </c>
    </row>
    <row r="72" spans="1:9" s="250" customFormat="1" ht="15" customHeight="1" thickBot="1">
      <c r="A72" s="1132" t="s">
        <v>504</v>
      </c>
      <c r="B72" s="1133"/>
      <c r="C72" s="279">
        <f>SUM(C69:C71)</f>
        <v>1000</v>
      </c>
      <c r="D72" s="280">
        <f>SUM(D69:D71)</f>
        <v>1522.7</v>
      </c>
      <c r="E72" s="279">
        <f>SUM(E69:E71)</f>
        <v>1000</v>
      </c>
      <c r="F72" s="628">
        <f>SUM(F69:F71)</f>
        <v>12596</v>
      </c>
      <c r="G72" s="281">
        <f>SUM(G69:G71)</f>
        <v>11870</v>
      </c>
      <c r="H72" s="666">
        <f>G72/E72*100</f>
        <v>1187</v>
      </c>
      <c r="I72" s="667">
        <f>G72/F72*100</f>
        <v>94.23626548110511</v>
      </c>
    </row>
    <row r="73" spans="1:9" s="305" customFormat="1" ht="20.25" customHeight="1" thickBot="1" thickTop="1">
      <c r="A73" s="1143" t="s">
        <v>509</v>
      </c>
      <c r="B73" s="1144"/>
      <c r="C73" s="302">
        <f>SUM(C60+C68+C72)</f>
        <v>339440</v>
      </c>
      <c r="D73" s="303">
        <f>SUM(D60+D68+D72)</f>
        <v>523159.89999999997</v>
      </c>
      <c r="E73" s="302">
        <f>SUM(E60+E68+E72)</f>
        <v>316185</v>
      </c>
      <c r="F73" s="630">
        <f>SUM(F60+F68+F72)</f>
        <v>583058.4</v>
      </c>
      <c r="G73" s="304">
        <f>SUM(G60+G68+G72)</f>
        <v>338160</v>
      </c>
      <c r="H73" s="620">
        <f>G73/E73*100</f>
        <v>106.95004506855163</v>
      </c>
      <c r="I73" s="621">
        <f>G73/F73*100</f>
        <v>57.997620821516335</v>
      </c>
    </row>
    <row r="74" spans="1:9" s="285" customFormat="1" ht="25.5" customHeight="1" thickBot="1" thickTop="1">
      <c r="A74" s="1104" t="s">
        <v>510</v>
      </c>
      <c r="B74" s="1105"/>
      <c r="C74" s="306">
        <f>SUM(C45+C73)</f>
        <v>1399695</v>
      </c>
      <c r="D74" s="307">
        <f>SUM(D45+D73)</f>
        <v>2050147.0999999999</v>
      </c>
      <c r="E74" s="306">
        <f>SUM(E45+E73)</f>
        <v>1418690</v>
      </c>
      <c r="F74" s="202">
        <f>SUM(F45+F73)</f>
        <v>1758099.9</v>
      </c>
      <c r="G74" s="203">
        <f>SUM(G45+G73)</f>
        <v>1535452</v>
      </c>
      <c r="H74" s="620">
        <f>G74/E74*100</f>
        <v>108.23026876907569</v>
      </c>
      <c r="I74" s="621">
        <f>G74/F74*100</f>
        <v>87.33587892246624</v>
      </c>
    </row>
    <row r="75" ht="13.5" thickTop="1"/>
  </sheetData>
  <mergeCells count="16">
    <mergeCell ref="I2:I3"/>
    <mergeCell ref="C1:I1"/>
    <mergeCell ref="A73:B73"/>
    <mergeCell ref="A74:B74"/>
    <mergeCell ref="A45:B45"/>
    <mergeCell ref="A60:B60"/>
    <mergeCell ref="A68:B68"/>
    <mergeCell ref="A72:B72"/>
    <mergeCell ref="A36:B36"/>
    <mergeCell ref="A39:B39"/>
    <mergeCell ref="H2:H3"/>
    <mergeCell ref="A41:B41"/>
    <mergeCell ref="A44:B44"/>
    <mergeCell ref="A1:B3"/>
    <mergeCell ref="A27:B27"/>
    <mergeCell ref="A31:B31"/>
  </mergeCells>
  <printOptions horizontalCentered="1"/>
  <pageMargins left="0.3937007874015748" right="0.3937007874015748" top="0.984251968503937" bottom="0.984251968503937" header="0.5118110236220472" footer="0.5118110236220472"/>
  <pageSetup firstPageNumber="3" useFirstPageNumber="1" horizontalDpi="300" verticalDpi="300" orientation="portrait" paperSize="9" r:id="rId1"/>
  <headerFooter alignWithMargins="0">
    <oddHeader>&amp;L&amp;"Arial CE,tučné"&amp;12NÁVRH ROZPOČTU NA ROK 2006 -  VÝDAJE - SUMÁŘ</oddHeader>
    <oddFooter>&amp;COddíl III. - &amp;P&amp;RVýdaje - sumář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B1" sqref="B1:B2"/>
    </sheetView>
  </sheetViews>
  <sheetFormatPr defaultColWidth="9.00390625" defaultRowHeight="12.75"/>
  <cols>
    <col min="1" max="1" width="7.125" style="0" customWidth="1"/>
    <col min="2" max="2" width="34.75390625" style="0" customWidth="1"/>
    <col min="3" max="3" width="8.875" style="0" customWidth="1"/>
    <col min="4" max="4" width="17.00390625" style="0" customWidth="1"/>
    <col min="5" max="5" width="11.625" style="0" customWidth="1"/>
  </cols>
  <sheetData>
    <row r="1" spans="1:6" ht="43.5" customHeight="1" thickTop="1">
      <c r="A1" s="1153" t="s">
        <v>1156</v>
      </c>
      <c r="B1" s="1155" t="s">
        <v>1248</v>
      </c>
      <c r="C1" s="1157" t="s">
        <v>1157</v>
      </c>
      <c r="D1" s="1149" t="s">
        <v>1158</v>
      </c>
      <c r="E1" s="375" t="s">
        <v>1159</v>
      </c>
      <c r="F1" s="376" t="s">
        <v>1160</v>
      </c>
    </row>
    <row r="2" spans="1:6" ht="11.25" customHeight="1" thickBot="1">
      <c r="A2" s="1154"/>
      <c r="B2" s="1156"/>
      <c r="C2" s="1158"/>
      <c r="D2" s="1150"/>
      <c r="E2" s="377" t="s">
        <v>1121</v>
      </c>
      <c r="F2" s="378" t="s">
        <v>1161</v>
      </c>
    </row>
    <row r="3" spans="1:6" ht="12" customHeight="1">
      <c r="A3" s="379" t="s">
        <v>1127</v>
      </c>
      <c r="B3" s="380" t="s">
        <v>479</v>
      </c>
      <c r="C3" s="381" t="s">
        <v>1162</v>
      </c>
      <c r="D3" s="382" t="s">
        <v>267</v>
      </c>
      <c r="E3" s="631">
        <v>1037382</v>
      </c>
      <c r="F3" s="383">
        <f aca="true" t="shared" si="0" ref="F3:F49">(E3/$E$50)*100</f>
        <v>63.101900936690804</v>
      </c>
    </row>
    <row r="4" spans="1:6" ht="12" customHeight="1">
      <c r="A4" s="379" t="s">
        <v>1127</v>
      </c>
      <c r="B4" s="380" t="s">
        <v>488</v>
      </c>
      <c r="C4" s="384" t="s">
        <v>1163</v>
      </c>
      <c r="D4" s="385" t="s">
        <v>484</v>
      </c>
      <c r="E4" s="386">
        <v>281680</v>
      </c>
      <c r="F4" s="383">
        <f t="shared" si="0"/>
        <v>17.13403881679754</v>
      </c>
    </row>
    <row r="5" spans="1:6" ht="12" customHeight="1">
      <c r="A5" s="379" t="s">
        <v>1127</v>
      </c>
      <c r="B5" s="380" t="s">
        <v>592</v>
      </c>
      <c r="C5" s="387" t="s">
        <v>1165</v>
      </c>
      <c r="D5" s="385" t="s">
        <v>1206</v>
      </c>
      <c r="E5" s="386">
        <v>30920</v>
      </c>
      <c r="F5" s="383">
        <f t="shared" si="0"/>
        <v>1.8808026136586904</v>
      </c>
    </row>
    <row r="6" spans="1:6" ht="12" customHeight="1">
      <c r="A6" s="388">
        <v>2140</v>
      </c>
      <c r="B6" s="240" t="s">
        <v>1197</v>
      </c>
      <c r="C6" s="389" t="s">
        <v>1165</v>
      </c>
      <c r="D6" s="390" t="s">
        <v>1118</v>
      </c>
      <c r="E6" s="180">
        <v>1450</v>
      </c>
      <c r="F6" s="391">
        <f t="shared" si="0"/>
        <v>0.0882006400325065</v>
      </c>
    </row>
    <row r="7" spans="1:6" ht="22.5" customHeight="1">
      <c r="A7" s="388">
        <v>2169</v>
      </c>
      <c r="B7" s="240" t="s">
        <v>1249</v>
      </c>
      <c r="C7" s="389" t="s">
        <v>1165</v>
      </c>
      <c r="D7" s="390" t="s">
        <v>876</v>
      </c>
      <c r="E7" s="180">
        <v>400</v>
      </c>
      <c r="F7" s="392">
        <f t="shared" si="0"/>
        <v>0.02433121104345007</v>
      </c>
    </row>
    <row r="8" spans="1:6" ht="13.5" customHeight="1">
      <c r="A8" s="393">
        <v>21</v>
      </c>
      <c r="B8" s="394" t="s">
        <v>1237</v>
      </c>
      <c r="C8" s="395" t="s">
        <v>1205</v>
      </c>
      <c r="D8" s="396" t="s">
        <v>1205</v>
      </c>
      <c r="E8" s="632">
        <f>SUM(E6:E7)</f>
        <v>1850</v>
      </c>
      <c r="F8" s="397">
        <f t="shared" si="0"/>
        <v>0.11253185107595656</v>
      </c>
    </row>
    <row r="9" spans="1:6" ht="11.25" customHeight="1">
      <c r="A9" s="388">
        <v>2212</v>
      </c>
      <c r="B9" s="240" t="s">
        <v>1164</v>
      </c>
      <c r="C9" s="389" t="s">
        <v>1165</v>
      </c>
      <c r="D9" s="390" t="s">
        <v>909</v>
      </c>
      <c r="E9" s="180">
        <v>7200</v>
      </c>
      <c r="F9" s="391">
        <f t="shared" si="0"/>
        <v>0.43796179878210123</v>
      </c>
    </row>
    <row r="10" spans="1:6" ht="11.25" customHeight="1">
      <c r="A10" s="388">
        <v>2219</v>
      </c>
      <c r="B10" s="240" t="s">
        <v>1199</v>
      </c>
      <c r="C10" s="389" t="s">
        <v>1165</v>
      </c>
      <c r="D10" s="390" t="s">
        <v>909</v>
      </c>
      <c r="E10" s="180">
        <v>13000</v>
      </c>
      <c r="F10" s="391">
        <f t="shared" si="0"/>
        <v>0.7907643589121272</v>
      </c>
    </row>
    <row r="11" spans="1:6" ht="11.25" customHeight="1">
      <c r="A11" s="388">
        <v>2221</v>
      </c>
      <c r="B11" s="240" t="s">
        <v>1195</v>
      </c>
      <c r="C11" s="389" t="s">
        <v>1165</v>
      </c>
      <c r="D11" s="390" t="s">
        <v>902</v>
      </c>
      <c r="E11" s="180">
        <v>13600</v>
      </c>
      <c r="F11" s="391">
        <f t="shared" si="0"/>
        <v>0.8272611754773023</v>
      </c>
    </row>
    <row r="12" spans="1:6" ht="11.25" customHeight="1">
      <c r="A12" s="388">
        <v>2299</v>
      </c>
      <c r="B12" s="240" t="s">
        <v>1109</v>
      </c>
      <c r="C12" s="389" t="s">
        <v>1165</v>
      </c>
      <c r="D12" s="390" t="s">
        <v>654</v>
      </c>
      <c r="E12" s="180">
        <v>50</v>
      </c>
      <c r="F12" s="583">
        <f t="shared" si="0"/>
        <v>0.0030414013804312585</v>
      </c>
    </row>
    <row r="13" spans="1:6" ht="13.5" customHeight="1">
      <c r="A13" s="398">
        <v>22</v>
      </c>
      <c r="B13" s="399" t="s">
        <v>1166</v>
      </c>
      <c r="C13" s="400" t="s">
        <v>1205</v>
      </c>
      <c r="D13" s="401" t="s">
        <v>1205</v>
      </c>
      <c r="E13" s="633">
        <f>SUM(E9:E12)</f>
        <v>33850</v>
      </c>
      <c r="F13" s="402">
        <f t="shared" si="0"/>
        <v>2.059028734551962</v>
      </c>
    </row>
    <row r="14" spans="1:6" ht="15" customHeight="1">
      <c r="A14" s="403">
        <v>2</v>
      </c>
      <c r="B14" s="404" t="s">
        <v>1146</v>
      </c>
      <c r="C14" s="405" t="s">
        <v>1205</v>
      </c>
      <c r="D14" s="406" t="s">
        <v>1205</v>
      </c>
      <c r="E14" s="386">
        <f>SUM(E8+E13)</f>
        <v>35700</v>
      </c>
      <c r="F14" s="383">
        <f t="shared" si="0"/>
        <v>2.1715605856279185</v>
      </c>
    </row>
    <row r="15" spans="1:6" ht="12.75">
      <c r="A15" s="388">
        <v>3316</v>
      </c>
      <c r="B15" s="240" t="s">
        <v>1132</v>
      </c>
      <c r="C15" s="389" t="s">
        <v>1165</v>
      </c>
      <c r="D15" s="390" t="s">
        <v>1133</v>
      </c>
      <c r="E15" s="634">
        <v>250</v>
      </c>
      <c r="F15" s="391">
        <f t="shared" si="0"/>
        <v>0.015207006902156293</v>
      </c>
    </row>
    <row r="16" spans="1:6" ht="12" customHeight="1">
      <c r="A16" s="388">
        <v>3322</v>
      </c>
      <c r="B16" s="240" t="s">
        <v>1225</v>
      </c>
      <c r="C16" s="389" t="s">
        <v>1165</v>
      </c>
      <c r="D16" s="390" t="s">
        <v>1110</v>
      </c>
      <c r="E16" s="634">
        <v>60</v>
      </c>
      <c r="F16" s="407">
        <f t="shared" si="0"/>
        <v>0.00364968165651751</v>
      </c>
    </row>
    <row r="17" spans="1:6" ht="21.75" customHeight="1">
      <c r="A17" s="388">
        <v>3399</v>
      </c>
      <c r="B17" s="240" t="s">
        <v>1115</v>
      </c>
      <c r="C17" s="389" t="s">
        <v>1165</v>
      </c>
      <c r="D17" s="390" t="s">
        <v>1006</v>
      </c>
      <c r="E17" s="634">
        <v>135</v>
      </c>
      <c r="F17" s="391">
        <f t="shared" si="0"/>
        <v>0.008211783727164398</v>
      </c>
    </row>
    <row r="18" spans="1:6" ht="13.5" customHeight="1">
      <c r="A18" s="398">
        <v>33</v>
      </c>
      <c r="B18" s="408" t="s">
        <v>1170</v>
      </c>
      <c r="C18" s="400" t="s">
        <v>1205</v>
      </c>
      <c r="D18" s="401" t="s">
        <v>1205</v>
      </c>
      <c r="E18" s="635">
        <f>SUM(E15:E17)</f>
        <v>445</v>
      </c>
      <c r="F18" s="402">
        <f t="shared" si="0"/>
        <v>0.027068472285838203</v>
      </c>
    </row>
    <row r="19" spans="1:6" ht="12" customHeight="1">
      <c r="A19" s="388">
        <v>3412</v>
      </c>
      <c r="B19" s="240" t="s">
        <v>594</v>
      </c>
      <c r="C19" s="389" t="s">
        <v>1165</v>
      </c>
      <c r="D19" s="390" t="s">
        <v>1111</v>
      </c>
      <c r="E19" s="634">
        <v>32810</v>
      </c>
      <c r="F19" s="391">
        <f t="shared" si="0"/>
        <v>1.9957675858389918</v>
      </c>
    </row>
    <row r="20" spans="1:6" ht="12" customHeight="1">
      <c r="A20" s="388">
        <v>3419</v>
      </c>
      <c r="B20" s="240" t="s">
        <v>271</v>
      </c>
      <c r="C20" s="389" t="s">
        <v>1165</v>
      </c>
      <c r="D20" s="390" t="s">
        <v>902</v>
      </c>
      <c r="E20" s="634">
        <v>49</v>
      </c>
      <c r="F20" s="583">
        <f t="shared" si="0"/>
        <v>0.0029805733528226333</v>
      </c>
    </row>
    <row r="21" spans="1:6" ht="13.5" customHeight="1">
      <c r="A21" s="398">
        <v>34</v>
      </c>
      <c r="B21" s="408" t="s">
        <v>1171</v>
      </c>
      <c r="C21" s="400" t="s">
        <v>1205</v>
      </c>
      <c r="D21" s="401" t="s">
        <v>1205</v>
      </c>
      <c r="E21" s="635">
        <f>SUM(E19:E20)</f>
        <v>32859</v>
      </c>
      <c r="F21" s="402">
        <f t="shared" si="0"/>
        <v>1.9987481591918144</v>
      </c>
    </row>
    <row r="22" spans="1:6" ht="12.75">
      <c r="A22" s="409">
        <v>3599</v>
      </c>
      <c r="B22" s="240" t="s">
        <v>1212</v>
      </c>
      <c r="C22" s="410" t="s">
        <v>1165</v>
      </c>
      <c r="D22" s="390" t="s">
        <v>898</v>
      </c>
      <c r="E22" s="634">
        <v>3</v>
      </c>
      <c r="F22" s="411">
        <f t="shared" si="0"/>
        <v>0.0001824840828258755</v>
      </c>
    </row>
    <row r="23" spans="1:6" ht="13.5" customHeight="1">
      <c r="A23" s="398">
        <v>35</v>
      </c>
      <c r="B23" s="408" t="s">
        <v>1149</v>
      </c>
      <c r="C23" s="400" t="s">
        <v>1205</v>
      </c>
      <c r="D23" s="401" t="s">
        <v>1205</v>
      </c>
      <c r="E23" s="635">
        <f>SUM(E22:E22)</f>
        <v>3</v>
      </c>
      <c r="F23" s="412">
        <f t="shared" si="0"/>
        <v>0.0001824840828258755</v>
      </c>
    </row>
    <row r="24" spans="1:6" ht="12" customHeight="1">
      <c r="A24" s="409">
        <v>3612</v>
      </c>
      <c r="B24" s="240" t="s">
        <v>1228</v>
      </c>
      <c r="C24" s="410" t="s">
        <v>1165</v>
      </c>
      <c r="D24" s="390" t="s">
        <v>595</v>
      </c>
      <c r="E24" s="634">
        <v>110</v>
      </c>
      <c r="F24" s="391">
        <f t="shared" si="0"/>
        <v>0.006691083036948768</v>
      </c>
    </row>
    <row r="25" spans="1:6" ht="12" customHeight="1">
      <c r="A25" s="409">
        <v>3613</v>
      </c>
      <c r="B25" s="240" t="s">
        <v>1142</v>
      </c>
      <c r="C25" s="410" t="s">
        <v>1165</v>
      </c>
      <c r="D25" s="390" t="s">
        <v>731</v>
      </c>
      <c r="E25" s="634">
        <v>400</v>
      </c>
      <c r="F25" s="391">
        <f t="shared" si="0"/>
        <v>0.02433121104345007</v>
      </c>
    </row>
    <row r="26" spans="1:6" ht="12" customHeight="1">
      <c r="A26" s="409">
        <v>3635</v>
      </c>
      <c r="B26" s="240" t="s">
        <v>1229</v>
      </c>
      <c r="C26" s="410" t="s">
        <v>1165</v>
      </c>
      <c r="D26" s="390" t="s">
        <v>729</v>
      </c>
      <c r="E26" s="634">
        <v>100</v>
      </c>
      <c r="F26" s="392">
        <f t="shared" si="0"/>
        <v>0.006082802760862517</v>
      </c>
    </row>
    <row r="27" spans="1:6" ht="22.5" customHeight="1">
      <c r="A27" s="388">
        <v>3639</v>
      </c>
      <c r="B27" s="240" t="s">
        <v>1213</v>
      </c>
      <c r="C27" s="389" t="s">
        <v>1165</v>
      </c>
      <c r="D27" s="413" t="s">
        <v>268</v>
      </c>
      <c r="E27" s="634">
        <v>111703</v>
      </c>
      <c r="F27" s="392">
        <f t="shared" si="0"/>
        <v>6.794673167966257</v>
      </c>
    </row>
    <row r="28" spans="1:6" ht="22.5" customHeight="1">
      <c r="A28" s="388">
        <v>3639</v>
      </c>
      <c r="B28" s="240" t="s">
        <v>1213</v>
      </c>
      <c r="C28" s="389" t="s">
        <v>1174</v>
      </c>
      <c r="D28" s="390" t="s">
        <v>731</v>
      </c>
      <c r="E28" s="634">
        <v>51000</v>
      </c>
      <c r="F28" s="392">
        <f t="shared" si="0"/>
        <v>3.1022294080398836</v>
      </c>
    </row>
    <row r="29" spans="1:6" ht="21.75" customHeight="1">
      <c r="A29" s="398">
        <v>36</v>
      </c>
      <c r="B29" s="408" t="s">
        <v>1175</v>
      </c>
      <c r="C29" s="400" t="s">
        <v>1205</v>
      </c>
      <c r="D29" s="401" t="s">
        <v>1205</v>
      </c>
      <c r="E29" s="635">
        <f>SUM(E24:E28)</f>
        <v>163313</v>
      </c>
      <c r="F29" s="402">
        <f t="shared" si="0"/>
        <v>9.934007672847404</v>
      </c>
    </row>
    <row r="30" spans="1:6" ht="12" customHeight="1">
      <c r="A30" s="409">
        <v>3722</v>
      </c>
      <c r="B30" s="240" t="s">
        <v>1230</v>
      </c>
      <c r="C30" s="410" t="s">
        <v>1165</v>
      </c>
      <c r="D30" s="390" t="s">
        <v>909</v>
      </c>
      <c r="E30" s="634">
        <v>1600</v>
      </c>
      <c r="F30" s="391">
        <f t="shared" si="0"/>
        <v>0.09732484417380027</v>
      </c>
    </row>
    <row r="31" spans="1:6" ht="12" customHeight="1">
      <c r="A31" s="409">
        <v>3745</v>
      </c>
      <c r="B31" s="240" t="s">
        <v>1176</v>
      </c>
      <c r="C31" s="410" t="s">
        <v>1165</v>
      </c>
      <c r="D31" s="390" t="s">
        <v>909</v>
      </c>
      <c r="E31" s="634">
        <v>400</v>
      </c>
      <c r="F31" s="392">
        <f t="shared" si="0"/>
        <v>0.02433121104345007</v>
      </c>
    </row>
    <row r="32" spans="1:6" ht="12" customHeight="1">
      <c r="A32" s="409">
        <v>3769</v>
      </c>
      <c r="B32" s="240" t="s">
        <v>1116</v>
      </c>
      <c r="C32" s="410" t="s">
        <v>1165</v>
      </c>
      <c r="D32" s="390" t="s">
        <v>794</v>
      </c>
      <c r="E32" s="634">
        <v>250</v>
      </c>
      <c r="F32" s="392">
        <f t="shared" si="0"/>
        <v>0.015207006902156293</v>
      </c>
    </row>
    <row r="33" spans="1:6" ht="13.5" customHeight="1">
      <c r="A33" s="398">
        <v>37</v>
      </c>
      <c r="B33" s="408" t="s">
        <v>1177</v>
      </c>
      <c r="C33" s="400" t="s">
        <v>1205</v>
      </c>
      <c r="D33" s="401" t="s">
        <v>1205</v>
      </c>
      <c r="E33" s="635">
        <f>SUM(E30:E32)</f>
        <v>2250</v>
      </c>
      <c r="F33" s="402">
        <f t="shared" si="0"/>
        <v>0.13686306211940663</v>
      </c>
    </row>
    <row r="34" spans="1:6" ht="15" customHeight="1">
      <c r="A34" s="403">
        <v>3</v>
      </c>
      <c r="B34" s="404" t="s">
        <v>1178</v>
      </c>
      <c r="C34" s="405" t="s">
        <v>1205</v>
      </c>
      <c r="D34" s="406" t="s">
        <v>1205</v>
      </c>
      <c r="E34" s="386">
        <f>SUM(E18+E21+E23+E29+E33)</f>
        <v>198870</v>
      </c>
      <c r="F34" s="383">
        <f t="shared" si="0"/>
        <v>12.096869850527288</v>
      </c>
    </row>
    <row r="35" spans="1:6" ht="22.5">
      <c r="A35" s="388">
        <v>4341</v>
      </c>
      <c r="B35" s="240" t="s">
        <v>1182</v>
      </c>
      <c r="C35" s="389" t="s">
        <v>1165</v>
      </c>
      <c r="D35" s="390" t="s">
        <v>898</v>
      </c>
      <c r="E35" s="634">
        <v>286</v>
      </c>
      <c r="F35" s="392">
        <f t="shared" si="0"/>
        <v>0.0173968158960668</v>
      </c>
    </row>
    <row r="36" spans="1:6" ht="32.25">
      <c r="A36" s="398">
        <v>43</v>
      </c>
      <c r="B36" s="408" t="s">
        <v>1183</v>
      </c>
      <c r="C36" s="400" t="s">
        <v>1205</v>
      </c>
      <c r="D36" s="401" t="s">
        <v>1205</v>
      </c>
      <c r="E36" s="635">
        <f>SUM(E35:E35)</f>
        <v>286</v>
      </c>
      <c r="F36" s="402">
        <f t="shared" si="0"/>
        <v>0.0173968158960668</v>
      </c>
    </row>
    <row r="37" spans="1:6" ht="15" customHeight="1">
      <c r="A37" s="403">
        <v>4</v>
      </c>
      <c r="B37" s="404" t="s">
        <v>1184</v>
      </c>
      <c r="C37" s="405" t="s">
        <v>1205</v>
      </c>
      <c r="D37" s="406" t="s">
        <v>1205</v>
      </c>
      <c r="E37" s="386">
        <f>SUM(E36)</f>
        <v>286</v>
      </c>
      <c r="F37" s="383">
        <f t="shared" si="0"/>
        <v>0.0173968158960668</v>
      </c>
    </row>
    <row r="38" spans="1:6" ht="12" customHeight="1">
      <c r="A38" s="414">
        <v>5311</v>
      </c>
      <c r="B38" s="178" t="s">
        <v>1234</v>
      </c>
      <c r="C38" s="415" t="s">
        <v>1165</v>
      </c>
      <c r="D38" s="416" t="s">
        <v>880</v>
      </c>
      <c r="E38" s="634">
        <v>6840</v>
      </c>
      <c r="F38" s="392">
        <f t="shared" si="0"/>
        <v>0.41606370884299615</v>
      </c>
    </row>
    <row r="39" spans="1:6" ht="21.75" customHeight="1">
      <c r="A39" s="417">
        <v>5399</v>
      </c>
      <c r="B39" s="418" t="s">
        <v>596</v>
      </c>
      <c r="C39" s="415" t="s">
        <v>1165</v>
      </c>
      <c r="D39" s="416" t="s">
        <v>655</v>
      </c>
      <c r="E39" s="634">
        <v>7000</v>
      </c>
      <c r="F39" s="392">
        <f t="shared" si="0"/>
        <v>0.42579619326037615</v>
      </c>
    </row>
    <row r="40" spans="1:6" ht="13.5" customHeight="1">
      <c r="A40" s="398">
        <v>53</v>
      </c>
      <c r="B40" s="408" t="s">
        <v>1234</v>
      </c>
      <c r="C40" s="400" t="s">
        <v>1205</v>
      </c>
      <c r="D40" s="401" t="s">
        <v>1205</v>
      </c>
      <c r="E40" s="635">
        <f>SUM(E38:E39)</f>
        <v>13840</v>
      </c>
      <c r="F40" s="402">
        <f t="shared" si="0"/>
        <v>0.8418599021033724</v>
      </c>
    </row>
    <row r="41" spans="1:6" ht="15" customHeight="1">
      <c r="A41" s="403">
        <v>5</v>
      </c>
      <c r="B41" s="404" t="s">
        <v>1235</v>
      </c>
      <c r="C41" s="405" t="s">
        <v>1205</v>
      </c>
      <c r="D41" s="406" t="s">
        <v>1205</v>
      </c>
      <c r="E41" s="386">
        <f>SUM(E40)</f>
        <v>13840</v>
      </c>
      <c r="F41" s="383">
        <f t="shared" si="0"/>
        <v>0.8418599021033724</v>
      </c>
    </row>
    <row r="42" spans="1:6" ht="12" customHeight="1">
      <c r="A42" s="388">
        <v>6171</v>
      </c>
      <c r="B42" s="240" t="s">
        <v>1185</v>
      </c>
      <c r="C42" s="389" t="s">
        <v>1165</v>
      </c>
      <c r="D42" s="390" t="s">
        <v>269</v>
      </c>
      <c r="E42" s="634">
        <v>1101</v>
      </c>
      <c r="F42" s="392">
        <f t="shared" si="0"/>
        <v>0.06697165839709632</v>
      </c>
    </row>
    <row r="43" spans="1:6" ht="12" customHeight="1">
      <c r="A43" s="388">
        <v>6171</v>
      </c>
      <c r="B43" s="240" t="s">
        <v>1185</v>
      </c>
      <c r="C43" s="389" t="s">
        <v>1174</v>
      </c>
      <c r="D43" s="390" t="s">
        <v>270</v>
      </c>
      <c r="E43" s="634">
        <v>50</v>
      </c>
      <c r="F43" s="407">
        <f t="shared" si="0"/>
        <v>0.0030414013804312585</v>
      </c>
    </row>
    <row r="44" spans="1:6" ht="21.75">
      <c r="A44" s="398">
        <v>61</v>
      </c>
      <c r="B44" s="408" t="s">
        <v>1181</v>
      </c>
      <c r="C44" s="400" t="s">
        <v>1205</v>
      </c>
      <c r="D44" s="401" t="s">
        <v>1205</v>
      </c>
      <c r="E44" s="635">
        <f>SUM(E42:E43)</f>
        <v>1151</v>
      </c>
      <c r="F44" s="402">
        <f t="shared" si="0"/>
        <v>0.07001305977752757</v>
      </c>
    </row>
    <row r="45" spans="1:6" ht="12" customHeight="1">
      <c r="A45" s="388">
        <v>6310</v>
      </c>
      <c r="B45" s="240" t="s">
        <v>1186</v>
      </c>
      <c r="C45" s="389" t="s">
        <v>1165</v>
      </c>
      <c r="D45" s="413" t="s">
        <v>859</v>
      </c>
      <c r="E45" s="634">
        <v>43450</v>
      </c>
      <c r="F45" s="392">
        <f t="shared" si="0"/>
        <v>2.642977799594764</v>
      </c>
    </row>
    <row r="46" spans="1:6" ht="13.5" customHeight="1">
      <c r="A46" s="419">
        <v>63</v>
      </c>
      <c r="B46" s="408" t="s">
        <v>1187</v>
      </c>
      <c r="C46" s="400" t="s">
        <v>1205</v>
      </c>
      <c r="D46" s="420" t="s">
        <v>1205</v>
      </c>
      <c r="E46" s="635">
        <f>SUM(E45:E45)</f>
        <v>43450</v>
      </c>
      <c r="F46" s="402">
        <f t="shared" si="0"/>
        <v>2.642977799594764</v>
      </c>
    </row>
    <row r="47" spans="1:6" ht="12" customHeight="1">
      <c r="A47" s="388">
        <v>6409</v>
      </c>
      <c r="B47" s="178" t="s">
        <v>1219</v>
      </c>
      <c r="C47" s="389" t="s">
        <v>1165</v>
      </c>
      <c r="D47" s="413" t="s">
        <v>597</v>
      </c>
      <c r="E47" s="634">
        <v>700</v>
      </c>
      <c r="F47" s="392">
        <f t="shared" si="0"/>
        <v>0.04257961932603762</v>
      </c>
    </row>
    <row r="48" spans="1:6" ht="13.5" customHeight="1">
      <c r="A48" s="584">
        <v>64</v>
      </c>
      <c r="B48" s="585" t="s">
        <v>1236</v>
      </c>
      <c r="C48" s="586" t="s">
        <v>1205</v>
      </c>
      <c r="D48" s="420" t="s">
        <v>1205</v>
      </c>
      <c r="E48" s="635">
        <f>SUM(E47:E47)</f>
        <v>700</v>
      </c>
      <c r="F48" s="587">
        <f t="shared" si="0"/>
        <v>0.04257961932603762</v>
      </c>
    </row>
    <row r="49" spans="1:6" ht="15" customHeight="1" thickBot="1">
      <c r="A49" s="421">
        <v>6</v>
      </c>
      <c r="B49" s="422" t="s">
        <v>1188</v>
      </c>
      <c r="C49" s="423" t="s">
        <v>1205</v>
      </c>
      <c r="D49" s="424" t="s">
        <v>1205</v>
      </c>
      <c r="E49" s="425">
        <f>SUM(E44+E46+E48)</f>
        <v>45301</v>
      </c>
      <c r="F49" s="426">
        <f t="shared" si="0"/>
        <v>2.7555704786983286</v>
      </c>
    </row>
    <row r="50" spans="1:6" ht="21" customHeight="1" thickBot="1" thickTop="1">
      <c r="A50" s="1151" t="s">
        <v>1155</v>
      </c>
      <c r="B50" s="1152"/>
      <c r="C50" s="427" t="s">
        <v>1205</v>
      </c>
      <c r="D50" s="428" t="s">
        <v>1205</v>
      </c>
      <c r="E50" s="636">
        <f>SUM(E49,E41,E37,E34,E14,E3:E5)</f>
        <v>1643979</v>
      </c>
      <c r="F50" s="429">
        <f>SUM(F49,F41,F37,F34,F14,F3:F5)</f>
        <v>100.00000000000001</v>
      </c>
    </row>
    <row r="51" spans="1:6" ht="21" customHeight="1" thickTop="1">
      <c r="A51" s="430"/>
      <c r="B51" s="430"/>
      <c r="C51" s="431"/>
      <c r="D51" s="432"/>
      <c r="E51" s="433"/>
      <c r="F51" s="434"/>
    </row>
    <row r="52" spans="1:6" ht="12.75">
      <c r="A52" s="72"/>
      <c r="B52" s="435"/>
      <c r="C52" s="436"/>
      <c r="D52" s="437"/>
      <c r="E52" s="438"/>
      <c r="F52" s="439"/>
    </row>
    <row r="1645" ht="18.75" customHeight="1"/>
  </sheetData>
  <mergeCells count="5">
    <mergeCell ref="D1:D2"/>
    <mergeCell ref="A50:B50"/>
    <mergeCell ref="A1:A2"/>
    <mergeCell ref="B1:B2"/>
    <mergeCell ref="C1:C2"/>
  </mergeCells>
  <printOptions horizontalCentered="1"/>
  <pageMargins left="0.3937007874015748" right="0.3937007874015748" top="0.984251968503937" bottom="0.984251968503937" header="0.5118110236220472" footer="0.5118110236220472"/>
  <pageSetup firstPageNumber="5" useFirstPageNumber="1" horizontalDpi="600" verticalDpi="600" orientation="portrait" paperSize="9" r:id="rId2"/>
  <headerFooter alignWithMargins="0">
    <oddHeader>&amp;L&amp;"Arial CE,tučné"&amp;12NÁVRH ROZPOČTU NA ROK 2006 - PŘÍJMY DLE PARAGRAFŮ</oddHeader>
    <oddFooter>&amp;COddíl III. - &amp;P&amp;RPříjmy dle paragrafů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selection activeCell="B1" sqref="B1:B2"/>
    </sheetView>
  </sheetViews>
  <sheetFormatPr defaultColWidth="9.00390625" defaultRowHeight="12.75"/>
  <cols>
    <col min="1" max="1" width="7.00390625" style="10" customWidth="1"/>
    <col min="2" max="2" width="33.125" style="484" customWidth="1"/>
    <col min="3" max="3" width="11.625" style="374" customWidth="1"/>
    <col min="4" max="4" width="9.25390625" style="367" customWidth="1"/>
    <col min="5" max="5" width="10.875" style="367" customWidth="1"/>
    <col min="6" max="6" width="9.25390625" style="1" customWidth="1"/>
    <col min="7" max="7" width="9.125" style="1" customWidth="1"/>
    <col min="9" max="9" width="23.00390625" style="0" customWidth="1"/>
    <col min="10" max="12" width="10.875" style="0" customWidth="1"/>
    <col min="13" max="16384" width="9.125" style="1" customWidth="1"/>
  </cols>
  <sheetData>
    <row r="1" spans="1:12" s="3" customFormat="1" ht="35.25" customHeight="1" thickTop="1">
      <c r="A1" s="1159" t="s">
        <v>1156</v>
      </c>
      <c r="B1" s="1161" t="s">
        <v>1248</v>
      </c>
      <c r="C1" s="1163" t="s">
        <v>1158</v>
      </c>
      <c r="D1" s="653" t="s">
        <v>1189</v>
      </c>
      <c r="E1" s="650" t="s">
        <v>1190</v>
      </c>
      <c r="F1" s="375" t="s">
        <v>1191</v>
      </c>
      <c r="G1" s="440" t="s">
        <v>1192</v>
      </c>
      <c r="H1"/>
      <c r="I1"/>
      <c r="J1"/>
      <c r="K1"/>
      <c r="L1"/>
    </row>
    <row r="2" spans="1:7" ht="13.5" customHeight="1" thickBot="1">
      <c r="A2" s="1160"/>
      <c r="B2" s="1162"/>
      <c r="C2" s="1164"/>
      <c r="D2" s="654" t="s">
        <v>477</v>
      </c>
      <c r="E2" s="651" t="s">
        <v>1121</v>
      </c>
      <c r="F2" s="377" t="s">
        <v>477</v>
      </c>
      <c r="G2" s="441" t="s">
        <v>1161</v>
      </c>
    </row>
    <row r="3" spans="1:7" ht="22.5">
      <c r="A3" s="409">
        <v>1014</v>
      </c>
      <c r="B3" s="442" t="s">
        <v>1193</v>
      </c>
      <c r="C3" s="443" t="s">
        <v>1425</v>
      </c>
      <c r="D3" s="133">
        <v>1191</v>
      </c>
      <c r="E3" s="133">
        <v>0</v>
      </c>
      <c r="F3" s="180">
        <f>SUM(D3+E3)</f>
        <v>1191</v>
      </c>
      <c r="G3" s="444">
        <f aca="true" t="shared" si="0" ref="G3:G34">(F3/$F$108)*100</f>
        <v>0.07756673604905917</v>
      </c>
    </row>
    <row r="4" spans="1:7" ht="12" customHeight="1">
      <c r="A4" s="409">
        <v>1037</v>
      </c>
      <c r="B4" s="442" t="s">
        <v>1239</v>
      </c>
      <c r="C4" s="443" t="s">
        <v>794</v>
      </c>
      <c r="D4" s="133">
        <v>60</v>
      </c>
      <c r="E4" s="133">
        <v>0</v>
      </c>
      <c r="F4" s="180">
        <f>SUM(D4+E4)</f>
        <v>60</v>
      </c>
      <c r="G4" s="445">
        <f t="shared" si="0"/>
        <v>0.003907644133453863</v>
      </c>
    </row>
    <row r="5" spans="1:12" s="450" customFormat="1" ht="13.5" customHeight="1">
      <c r="A5" s="446">
        <v>10</v>
      </c>
      <c r="B5" s="447" t="s">
        <v>1194</v>
      </c>
      <c r="C5" s="401" t="s">
        <v>1205</v>
      </c>
      <c r="D5" s="632">
        <f>SUM(D3:D4)</f>
        <v>1251</v>
      </c>
      <c r="E5" s="632">
        <f>SUM(E3)</f>
        <v>0</v>
      </c>
      <c r="F5" s="448">
        <f>SUM(F3:F4)</f>
        <v>1251</v>
      </c>
      <c r="G5" s="449">
        <f t="shared" si="0"/>
        <v>0.08147438018251303</v>
      </c>
      <c r="H5"/>
      <c r="I5"/>
      <c r="J5"/>
      <c r="K5"/>
      <c r="L5"/>
    </row>
    <row r="6" spans="1:12" s="454" customFormat="1" ht="13.5" customHeight="1">
      <c r="A6" s="451">
        <v>1</v>
      </c>
      <c r="B6" s="452" t="s">
        <v>1194</v>
      </c>
      <c r="C6" s="406" t="s">
        <v>1205</v>
      </c>
      <c r="D6" s="386">
        <f>SUM(D5)</f>
        <v>1251</v>
      </c>
      <c r="E6" s="386">
        <f>SUM(E5)</f>
        <v>0</v>
      </c>
      <c r="F6" s="386">
        <f>SUM(F5)</f>
        <v>1251</v>
      </c>
      <c r="G6" s="453">
        <f t="shared" si="0"/>
        <v>0.08147438018251303</v>
      </c>
      <c r="H6"/>
      <c r="I6"/>
      <c r="J6"/>
      <c r="K6"/>
      <c r="L6"/>
    </row>
    <row r="7" spans="1:12" s="458" customFormat="1" ht="12" customHeight="1">
      <c r="A7" s="455">
        <v>2121</v>
      </c>
      <c r="B7" s="456" t="s">
        <v>1145</v>
      </c>
      <c r="C7" s="416" t="s">
        <v>859</v>
      </c>
      <c r="D7" s="652">
        <v>0</v>
      </c>
      <c r="E7" s="652">
        <v>9200</v>
      </c>
      <c r="F7" s="180">
        <f aca="true" t="shared" si="1" ref="F7:F32">SUM(D7+E7)</f>
        <v>9200</v>
      </c>
      <c r="G7" s="444">
        <f t="shared" si="0"/>
        <v>0.5991721004629256</v>
      </c>
      <c r="H7"/>
      <c r="I7"/>
      <c r="J7" s="457"/>
      <c r="K7" s="457"/>
      <c r="L7" s="457"/>
    </row>
    <row r="8" spans="1:7" ht="12" customHeight="1">
      <c r="A8" s="414">
        <v>2140</v>
      </c>
      <c r="B8" s="240" t="s">
        <v>1197</v>
      </c>
      <c r="C8" s="390" t="s">
        <v>1128</v>
      </c>
      <c r="D8" s="180">
        <v>4788</v>
      </c>
      <c r="E8" s="180">
        <v>600</v>
      </c>
      <c r="F8" s="180">
        <f t="shared" si="1"/>
        <v>5388</v>
      </c>
      <c r="G8" s="444">
        <f t="shared" si="0"/>
        <v>0.35090644318415687</v>
      </c>
    </row>
    <row r="9" spans="1:7" ht="22.5" customHeight="1">
      <c r="A9" s="409">
        <v>2169</v>
      </c>
      <c r="B9" s="240" t="s">
        <v>1249</v>
      </c>
      <c r="C9" s="390" t="s">
        <v>876</v>
      </c>
      <c r="D9" s="180">
        <v>240</v>
      </c>
      <c r="E9" s="180">
        <v>0</v>
      </c>
      <c r="F9" s="180">
        <f>SUM(D9+E9)</f>
        <v>240</v>
      </c>
      <c r="G9" s="444">
        <f t="shared" si="0"/>
        <v>0.01563057653381545</v>
      </c>
    </row>
    <row r="10" spans="1:12" s="450" customFormat="1" ht="13.5" customHeight="1">
      <c r="A10" s="393">
        <v>21</v>
      </c>
      <c r="B10" s="408" t="s">
        <v>1237</v>
      </c>
      <c r="C10" s="401" t="s">
        <v>1205</v>
      </c>
      <c r="D10" s="632">
        <f>SUM(D7:D9)</f>
        <v>5028</v>
      </c>
      <c r="E10" s="632">
        <f>SUM(E7:E9)</f>
        <v>9800</v>
      </c>
      <c r="F10" s="448">
        <f>SUM(F7:F9)</f>
        <v>14828</v>
      </c>
      <c r="G10" s="449">
        <f t="shared" si="0"/>
        <v>0.9657091201808978</v>
      </c>
      <c r="H10"/>
      <c r="I10"/>
      <c r="J10"/>
      <c r="K10"/>
      <c r="L10"/>
    </row>
    <row r="11" spans="1:7" ht="12" customHeight="1">
      <c r="A11" s="414">
        <v>2212</v>
      </c>
      <c r="B11" s="178" t="s">
        <v>1164</v>
      </c>
      <c r="C11" s="459" t="s">
        <v>598</v>
      </c>
      <c r="D11" s="180">
        <v>42917</v>
      </c>
      <c r="E11" s="180">
        <v>119535</v>
      </c>
      <c r="F11" s="180">
        <f t="shared" si="1"/>
        <v>162452</v>
      </c>
      <c r="G11" s="444">
        <f t="shared" si="0"/>
        <v>10.580076746130782</v>
      </c>
    </row>
    <row r="12" spans="1:7" ht="12" customHeight="1">
      <c r="A12" s="414">
        <v>2219</v>
      </c>
      <c r="B12" s="178" t="s">
        <v>1199</v>
      </c>
      <c r="C12" s="413" t="s">
        <v>599</v>
      </c>
      <c r="D12" s="180">
        <v>35950</v>
      </c>
      <c r="E12" s="180">
        <v>9500</v>
      </c>
      <c r="F12" s="180">
        <f>SUM(D12+E12)</f>
        <v>45450</v>
      </c>
      <c r="G12" s="444">
        <f t="shared" si="0"/>
        <v>2.9600404310913007</v>
      </c>
    </row>
    <row r="13" spans="1:7" ht="12" customHeight="1">
      <c r="A13" s="414">
        <v>2221</v>
      </c>
      <c r="B13" s="178" t="s">
        <v>1195</v>
      </c>
      <c r="C13" s="461" t="s">
        <v>1426</v>
      </c>
      <c r="D13" s="180">
        <v>191244</v>
      </c>
      <c r="E13" s="180">
        <v>6170</v>
      </c>
      <c r="F13" s="180">
        <f t="shared" si="1"/>
        <v>197414</v>
      </c>
      <c r="G13" s="444">
        <f t="shared" si="0"/>
        <v>12.857060982694346</v>
      </c>
    </row>
    <row r="14" spans="1:7" ht="12" customHeight="1">
      <c r="A14" s="409">
        <v>2223</v>
      </c>
      <c r="B14" s="240" t="s">
        <v>600</v>
      </c>
      <c r="C14" s="390" t="s">
        <v>654</v>
      </c>
      <c r="D14" s="180">
        <v>170</v>
      </c>
      <c r="E14" s="180">
        <v>0</v>
      </c>
      <c r="F14" s="180">
        <f>SUM(D14+E14)</f>
        <v>170</v>
      </c>
      <c r="G14" s="444">
        <f t="shared" si="0"/>
        <v>0.011071658378119277</v>
      </c>
    </row>
    <row r="15" spans="1:7" ht="12" customHeight="1">
      <c r="A15" s="409">
        <v>2229</v>
      </c>
      <c r="B15" s="240" t="s">
        <v>601</v>
      </c>
      <c r="C15" s="390" t="s">
        <v>909</v>
      </c>
      <c r="D15" s="180">
        <v>300</v>
      </c>
      <c r="E15" s="180">
        <v>0</v>
      </c>
      <c r="F15" s="180">
        <f>SUM(D15+E15)</f>
        <v>300</v>
      </c>
      <c r="G15" s="444">
        <f t="shared" si="0"/>
        <v>0.01953822066726931</v>
      </c>
    </row>
    <row r="16" spans="1:7" ht="12" customHeight="1">
      <c r="A16" s="409">
        <v>2242</v>
      </c>
      <c r="B16" s="240" t="s">
        <v>602</v>
      </c>
      <c r="C16" s="390" t="s">
        <v>403</v>
      </c>
      <c r="D16" s="180">
        <v>400</v>
      </c>
      <c r="E16" s="180">
        <v>0</v>
      </c>
      <c r="F16" s="180">
        <f>SUM(D16+E16)</f>
        <v>400</v>
      </c>
      <c r="G16" s="444">
        <f t="shared" si="0"/>
        <v>0.02605096088969242</v>
      </c>
    </row>
    <row r="17" spans="1:7" ht="12" customHeight="1">
      <c r="A17" s="409">
        <v>2251</v>
      </c>
      <c r="B17" s="240" t="s">
        <v>1437</v>
      </c>
      <c r="C17" s="461" t="s">
        <v>1438</v>
      </c>
      <c r="D17" s="180">
        <v>7760</v>
      </c>
      <c r="E17" s="180">
        <v>6000</v>
      </c>
      <c r="F17" s="180">
        <f>SUM(D17+E17)</f>
        <v>13760</v>
      </c>
      <c r="G17" s="444">
        <f t="shared" si="0"/>
        <v>0.8961530546054192</v>
      </c>
    </row>
    <row r="18" spans="1:7" ht="12" customHeight="1">
      <c r="A18" s="409">
        <v>2271</v>
      </c>
      <c r="B18" s="240" t="s">
        <v>1244</v>
      </c>
      <c r="C18" s="390" t="s">
        <v>859</v>
      </c>
      <c r="D18" s="180">
        <v>266</v>
      </c>
      <c r="E18" s="180">
        <v>0</v>
      </c>
      <c r="F18" s="180">
        <f t="shared" si="1"/>
        <v>266</v>
      </c>
      <c r="G18" s="444">
        <f t="shared" si="0"/>
        <v>0.017323888991645456</v>
      </c>
    </row>
    <row r="19" spans="1:7" ht="12" customHeight="1">
      <c r="A19" s="409">
        <v>2299</v>
      </c>
      <c r="B19" s="240" t="s">
        <v>1109</v>
      </c>
      <c r="C19" s="390" t="s">
        <v>1118</v>
      </c>
      <c r="D19" s="180">
        <v>0</v>
      </c>
      <c r="E19" s="180">
        <v>900</v>
      </c>
      <c r="F19" s="180">
        <f t="shared" si="1"/>
        <v>900</v>
      </c>
      <c r="G19" s="444">
        <f t="shared" si="0"/>
        <v>0.058614662001807934</v>
      </c>
    </row>
    <row r="20" spans="1:12" s="450" customFormat="1" ht="13.5" customHeight="1">
      <c r="A20" s="393">
        <v>22</v>
      </c>
      <c r="B20" s="399" t="s">
        <v>1166</v>
      </c>
      <c r="C20" s="401" t="s">
        <v>1205</v>
      </c>
      <c r="D20" s="632">
        <f>SUM(D11:D19)</f>
        <v>279007</v>
      </c>
      <c r="E20" s="632">
        <f>SUM(E11:E19)</f>
        <v>142105</v>
      </c>
      <c r="F20" s="448">
        <f>SUM(F11:F19)</f>
        <v>421112</v>
      </c>
      <c r="G20" s="449">
        <f t="shared" si="0"/>
        <v>27.425930605450382</v>
      </c>
      <c r="H20"/>
      <c r="I20"/>
      <c r="J20"/>
      <c r="K20"/>
      <c r="L20"/>
    </row>
    <row r="21" spans="1:7" ht="12" customHeight="1">
      <c r="A21" s="414">
        <v>2310</v>
      </c>
      <c r="B21" s="178" t="s">
        <v>1196</v>
      </c>
      <c r="C21" s="390" t="s">
        <v>1240</v>
      </c>
      <c r="D21" s="180">
        <v>1383</v>
      </c>
      <c r="E21" s="180">
        <v>7000</v>
      </c>
      <c r="F21" s="180">
        <v>6383</v>
      </c>
      <c r="G21" s="444">
        <f t="shared" si="0"/>
        <v>0.41570820839726674</v>
      </c>
    </row>
    <row r="22" spans="1:7" ht="22.5" customHeight="1">
      <c r="A22" s="414">
        <v>2321</v>
      </c>
      <c r="B22" s="178" t="s">
        <v>1221</v>
      </c>
      <c r="C22" s="390" t="s">
        <v>729</v>
      </c>
      <c r="D22" s="180">
        <v>4780</v>
      </c>
      <c r="E22" s="180">
        <v>37450</v>
      </c>
      <c r="F22" s="180">
        <v>44230</v>
      </c>
      <c r="G22" s="444">
        <f t="shared" si="0"/>
        <v>2.8805850003777387</v>
      </c>
    </row>
    <row r="23" spans="1:7" ht="12" customHeight="1">
      <c r="A23" s="414">
        <v>2333</v>
      </c>
      <c r="B23" s="178" t="s">
        <v>1129</v>
      </c>
      <c r="C23" s="390" t="s">
        <v>909</v>
      </c>
      <c r="D23" s="180">
        <v>120</v>
      </c>
      <c r="E23" s="180">
        <v>0</v>
      </c>
      <c r="F23" s="180">
        <f t="shared" si="1"/>
        <v>120</v>
      </c>
      <c r="G23" s="444">
        <f t="shared" si="0"/>
        <v>0.007815288266907725</v>
      </c>
    </row>
    <row r="24" spans="1:7" ht="12" customHeight="1">
      <c r="A24" s="414">
        <v>2341</v>
      </c>
      <c r="B24" s="178" t="s">
        <v>1207</v>
      </c>
      <c r="C24" s="390" t="s">
        <v>729</v>
      </c>
      <c r="D24" s="180">
        <v>700</v>
      </c>
      <c r="E24" s="180">
        <v>0</v>
      </c>
      <c r="F24" s="180">
        <f t="shared" si="1"/>
        <v>700</v>
      </c>
      <c r="G24" s="444">
        <f t="shared" si="0"/>
        <v>0.04558918155696173</v>
      </c>
    </row>
    <row r="25" spans="1:7" ht="12" customHeight="1">
      <c r="A25" s="414">
        <v>2369</v>
      </c>
      <c r="B25" s="178" t="s">
        <v>1243</v>
      </c>
      <c r="C25" s="390" t="s">
        <v>794</v>
      </c>
      <c r="D25" s="180">
        <v>60</v>
      </c>
      <c r="E25" s="180">
        <v>0</v>
      </c>
      <c r="F25" s="180">
        <f t="shared" si="1"/>
        <v>60</v>
      </c>
      <c r="G25" s="445">
        <f t="shared" si="0"/>
        <v>0.003907644133453863</v>
      </c>
    </row>
    <row r="26" spans="1:12" s="450" customFormat="1" ht="13.5" customHeight="1">
      <c r="A26" s="446">
        <v>23</v>
      </c>
      <c r="B26" s="447" t="s">
        <v>1222</v>
      </c>
      <c r="C26" s="401" t="s">
        <v>1205</v>
      </c>
      <c r="D26" s="632">
        <f>SUM(D21:D25)</f>
        <v>7043</v>
      </c>
      <c r="E26" s="632">
        <f>SUM(E21:E25)</f>
        <v>44450</v>
      </c>
      <c r="F26" s="448">
        <f>SUM(D26:E26)</f>
        <v>51493</v>
      </c>
      <c r="G26" s="449">
        <f t="shared" si="0"/>
        <v>3.353605322732329</v>
      </c>
      <c r="H26"/>
      <c r="I26"/>
      <c r="J26"/>
      <c r="K26"/>
      <c r="L26"/>
    </row>
    <row r="27" spans="1:12" s="454" customFormat="1" ht="13.5" customHeight="1">
      <c r="A27" s="451">
        <v>2</v>
      </c>
      <c r="B27" s="452" t="s">
        <v>1146</v>
      </c>
      <c r="C27" s="406" t="s">
        <v>1205</v>
      </c>
      <c r="D27" s="386">
        <f>SUM(D10,D20,D26)</f>
        <v>291078</v>
      </c>
      <c r="E27" s="386">
        <f>SUM(E10,E20,E26)</f>
        <v>196355</v>
      </c>
      <c r="F27" s="386">
        <f>SUM(F10,F20,F26)</f>
        <v>487433</v>
      </c>
      <c r="G27" s="453">
        <f t="shared" si="0"/>
        <v>31.745245048363607</v>
      </c>
      <c r="H27"/>
      <c r="I27"/>
      <c r="J27"/>
      <c r="K27"/>
      <c r="L27"/>
    </row>
    <row r="28" spans="1:7" ht="12" customHeight="1">
      <c r="A28" s="414">
        <v>3111</v>
      </c>
      <c r="B28" s="460" t="s">
        <v>1167</v>
      </c>
      <c r="C28" s="390" t="s">
        <v>1130</v>
      </c>
      <c r="D28" s="180">
        <v>38615</v>
      </c>
      <c r="E28" s="180">
        <v>1750</v>
      </c>
      <c r="F28" s="180">
        <f t="shared" si="1"/>
        <v>40365</v>
      </c>
      <c r="G28" s="444">
        <f t="shared" si="0"/>
        <v>2.628867590781086</v>
      </c>
    </row>
    <row r="29" spans="1:7" ht="12" customHeight="1">
      <c r="A29" s="414">
        <v>3113</v>
      </c>
      <c r="B29" s="460" t="s">
        <v>22</v>
      </c>
      <c r="C29" s="390" t="s">
        <v>593</v>
      </c>
      <c r="D29" s="180">
        <v>75471</v>
      </c>
      <c r="E29" s="180">
        <v>10050</v>
      </c>
      <c r="F29" s="180">
        <f t="shared" si="1"/>
        <v>85521</v>
      </c>
      <c r="G29" s="444">
        <f t="shared" si="0"/>
        <v>5.569760565618463</v>
      </c>
    </row>
    <row r="30" spans="1:7" ht="22.5" customHeight="1">
      <c r="A30" s="414">
        <v>3119</v>
      </c>
      <c r="B30" s="460" t="s">
        <v>1131</v>
      </c>
      <c r="C30" s="390" t="s">
        <v>893</v>
      </c>
      <c r="D30" s="180">
        <v>20</v>
      </c>
      <c r="E30" s="180">
        <v>0</v>
      </c>
      <c r="F30" s="180">
        <f>SUM(D30+E30)</f>
        <v>20</v>
      </c>
      <c r="G30" s="445">
        <f t="shared" si="0"/>
        <v>0.0013025480444846208</v>
      </c>
    </row>
    <row r="31" spans="1:7" ht="22.5" customHeight="1">
      <c r="A31" s="414">
        <v>3141</v>
      </c>
      <c r="B31" s="178" t="s">
        <v>1168</v>
      </c>
      <c r="C31" s="390" t="s">
        <v>593</v>
      </c>
      <c r="D31" s="176">
        <v>2036</v>
      </c>
      <c r="E31" s="180">
        <v>0</v>
      </c>
      <c r="F31" s="176">
        <f t="shared" si="1"/>
        <v>2036</v>
      </c>
      <c r="G31" s="444">
        <f t="shared" si="0"/>
        <v>0.1325993909285344</v>
      </c>
    </row>
    <row r="32" spans="1:7" ht="12" customHeight="1">
      <c r="A32" s="409">
        <v>3299</v>
      </c>
      <c r="B32" s="240" t="s">
        <v>1208</v>
      </c>
      <c r="C32" s="390" t="s">
        <v>893</v>
      </c>
      <c r="D32" s="180">
        <v>200</v>
      </c>
      <c r="E32" s="180">
        <v>0</v>
      </c>
      <c r="F32" s="180">
        <f t="shared" si="1"/>
        <v>200</v>
      </c>
      <c r="G32" s="444">
        <f t="shared" si="0"/>
        <v>0.01302548044484621</v>
      </c>
    </row>
    <row r="33" spans="1:12" s="450" customFormat="1" ht="13.5" customHeight="1">
      <c r="A33" s="393" t="s">
        <v>1209</v>
      </c>
      <c r="B33" s="408" t="s">
        <v>1169</v>
      </c>
      <c r="C33" s="401" t="s">
        <v>1205</v>
      </c>
      <c r="D33" s="632">
        <f>SUM(D28:D32)</f>
        <v>116342</v>
      </c>
      <c r="E33" s="632">
        <f>SUM(E28:E32)</f>
        <v>11800</v>
      </c>
      <c r="F33" s="448">
        <f>SUM(D33:E33)</f>
        <v>128142</v>
      </c>
      <c r="G33" s="449">
        <f t="shared" si="0"/>
        <v>8.345555575817414</v>
      </c>
      <c r="H33"/>
      <c r="I33"/>
      <c r="J33"/>
      <c r="K33"/>
      <c r="L33"/>
    </row>
    <row r="34" spans="1:7" ht="12" customHeight="1">
      <c r="A34" s="414">
        <v>3311</v>
      </c>
      <c r="B34" s="178" t="s">
        <v>1223</v>
      </c>
      <c r="C34" s="390" t="s">
        <v>1427</v>
      </c>
      <c r="D34" s="180">
        <v>67000</v>
      </c>
      <c r="E34" s="180">
        <v>0</v>
      </c>
      <c r="F34" s="180">
        <f aca="true" t="shared" si="2" ref="F34:F50">SUM(D34+E34)</f>
        <v>67000</v>
      </c>
      <c r="G34" s="444">
        <f t="shared" si="0"/>
        <v>4.36353594902348</v>
      </c>
    </row>
    <row r="35" spans="1:7" ht="22.5" customHeight="1">
      <c r="A35" s="414">
        <v>3313</v>
      </c>
      <c r="B35" s="178" t="s">
        <v>1224</v>
      </c>
      <c r="C35" s="390" t="s">
        <v>909</v>
      </c>
      <c r="D35" s="180">
        <v>1600</v>
      </c>
      <c r="E35" s="180">
        <v>0</v>
      </c>
      <c r="F35" s="180">
        <f t="shared" si="2"/>
        <v>1600</v>
      </c>
      <c r="G35" s="444">
        <f aca="true" t="shared" si="3" ref="G35:G66">(F35/$F$108)*100</f>
        <v>0.10420384355876967</v>
      </c>
    </row>
    <row r="36" spans="1:7" ht="12" customHeight="1">
      <c r="A36" s="414">
        <v>3316</v>
      </c>
      <c r="B36" s="240" t="s">
        <v>1132</v>
      </c>
      <c r="C36" s="390" t="s">
        <v>1133</v>
      </c>
      <c r="D36" s="180">
        <v>970</v>
      </c>
      <c r="E36" s="180">
        <v>0</v>
      </c>
      <c r="F36" s="180">
        <f t="shared" si="2"/>
        <v>970</v>
      </c>
      <c r="G36" s="444">
        <f t="shared" si="3"/>
        <v>0.0631735801575041</v>
      </c>
    </row>
    <row r="37" spans="1:7" ht="12" customHeight="1">
      <c r="A37" s="414">
        <v>3319</v>
      </c>
      <c r="B37" s="240" t="s">
        <v>1198</v>
      </c>
      <c r="C37" s="390" t="s">
        <v>603</v>
      </c>
      <c r="D37" s="180">
        <v>3203</v>
      </c>
      <c r="E37" s="180">
        <v>0</v>
      </c>
      <c r="F37" s="180">
        <f t="shared" si="2"/>
        <v>3203</v>
      </c>
      <c r="G37" s="444">
        <f t="shared" si="3"/>
        <v>0.20860306932421205</v>
      </c>
    </row>
    <row r="38" spans="1:7" ht="12" customHeight="1">
      <c r="A38" s="414">
        <v>3322</v>
      </c>
      <c r="B38" s="178" t="s">
        <v>1225</v>
      </c>
      <c r="C38" s="390" t="s">
        <v>1134</v>
      </c>
      <c r="D38" s="180">
        <v>5840</v>
      </c>
      <c r="E38" s="180">
        <v>0</v>
      </c>
      <c r="F38" s="180">
        <f t="shared" si="2"/>
        <v>5840</v>
      </c>
      <c r="G38" s="444">
        <f t="shared" si="3"/>
        <v>0.38034402898950925</v>
      </c>
    </row>
    <row r="39" spans="1:7" ht="22.5">
      <c r="A39" s="414">
        <v>3326</v>
      </c>
      <c r="B39" s="178" t="s">
        <v>1245</v>
      </c>
      <c r="C39" s="390" t="s">
        <v>1428</v>
      </c>
      <c r="D39" s="180">
        <v>1640</v>
      </c>
      <c r="E39" s="180">
        <v>0</v>
      </c>
      <c r="F39" s="180">
        <f t="shared" si="2"/>
        <v>1640</v>
      </c>
      <c r="G39" s="444">
        <f t="shared" si="3"/>
        <v>0.10680893964773891</v>
      </c>
    </row>
    <row r="40" spans="1:7" ht="12" customHeight="1">
      <c r="A40" s="414">
        <v>3349</v>
      </c>
      <c r="B40" s="178" t="s">
        <v>1200</v>
      </c>
      <c r="C40" s="390" t="s">
        <v>1006</v>
      </c>
      <c r="D40" s="180">
        <v>240</v>
      </c>
      <c r="E40" s="180">
        <v>0</v>
      </c>
      <c r="F40" s="180">
        <f t="shared" si="2"/>
        <v>240</v>
      </c>
      <c r="G40" s="444">
        <f t="shared" si="3"/>
        <v>0.01563057653381545</v>
      </c>
    </row>
    <row r="41" spans="1:7" ht="12" customHeight="1">
      <c r="A41" s="414">
        <v>3392</v>
      </c>
      <c r="B41" s="178" t="s">
        <v>1226</v>
      </c>
      <c r="C41" s="390" t="s">
        <v>1006</v>
      </c>
      <c r="D41" s="180">
        <v>2880</v>
      </c>
      <c r="E41" s="180">
        <v>0</v>
      </c>
      <c r="F41" s="180">
        <f t="shared" si="2"/>
        <v>2880</v>
      </c>
      <c r="G41" s="444">
        <f t="shared" si="3"/>
        <v>0.1875669184057854</v>
      </c>
    </row>
    <row r="42" spans="1:7" ht="22.5">
      <c r="A42" s="414">
        <v>3399</v>
      </c>
      <c r="B42" s="178" t="s">
        <v>1201</v>
      </c>
      <c r="C42" s="390" t="s">
        <v>1241</v>
      </c>
      <c r="D42" s="180">
        <v>200</v>
      </c>
      <c r="E42" s="180">
        <v>0</v>
      </c>
      <c r="F42" s="180">
        <f t="shared" si="2"/>
        <v>200</v>
      </c>
      <c r="G42" s="444">
        <f t="shared" si="3"/>
        <v>0.01302548044484621</v>
      </c>
    </row>
    <row r="43" spans="1:12" s="450" customFormat="1" ht="13.5" customHeight="1">
      <c r="A43" s="393">
        <v>33</v>
      </c>
      <c r="B43" s="408" t="s">
        <v>1170</v>
      </c>
      <c r="C43" s="401" t="s">
        <v>1205</v>
      </c>
      <c r="D43" s="632">
        <f>SUM(D34:D42)</f>
        <v>83573</v>
      </c>
      <c r="E43" s="632">
        <f>SUM(E34:E42)</f>
        <v>0</v>
      </c>
      <c r="F43" s="448">
        <f>SUM(D43:E43)</f>
        <v>83573</v>
      </c>
      <c r="G43" s="449">
        <f t="shared" si="3"/>
        <v>5.442892386085661</v>
      </c>
      <c r="H43"/>
      <c r="I43"/>
      <c r="J43"/>
      <c r="K43"/>
      <c r="L43"/>
    </row>
    <row r="44" spans="1:12" s="450" customFormat="1" ht="13.5" customHeight="1">
      <c r="A44" s="414">
        <v>3412</v>
      </c>
      <c r="B44" s="240" t="s">
        <v>594</v>
      </c>
      <c r="C44" s="461" t="s">
        <v>1203</v>
      </c>
      <c r="D44" s="180">
        <v>37542</v>
      </c>
      <c r="E44" s="180">
        <v>15000</v>
      </c>
      <c r="F44" s="180">
        <f>SUM(D44+E44)</f>
        <v>52542</v>
      </c>
      <c r="G44" s="444">
        <f t="shared" si="3"/>
        <v>3.4219239676655473</v>
      </c>
      <c r="H44"/>
      <c r="I44"/>
      <c r="J44"/>
      <c r="K44"/>
      <c r="L44"/>
    </row>
    <row r="45" spans="1:12" s="450" customFormat="1" ht="13.5" customHeight="1">
      <c r="A45" s="414">
        <v>3419</v>
      </c>
      <c r="B45" s="240" t="s">
        <v>271</v>
      </c>
      <c r="C45" s="390" t="s">
        <v>1434</v>
      </c>
      <c r="D45" s="180">
        <v>150</v>
      </c>
      <c r="E45" s="180">
        <v>0</v>
      </c>
      <c r="F45" s="180">
        <f>SUM(D45+E45)</f>
        <v>150</v>
      </c>
      <c r="G45" s="444">
        <f t="shared" si="3"/>
        <v>0.009769110333634656</v>
      </c>
      <c r="H45"/>
      <c r="I45"/>
      <c r="J45"/>
      <c r="K45"/>
      <c r="L45"/>
    </row>
    <row r="46" spans="1:7" ht="12" customHeight="1">
      <c r="A46" s="414">
        <v>3421</v>
      </c>
      <c r="B46" s="178" t="s">
        <v>1227</v>
      </c>
      <c r="C46" s="390" t="s">
        <v>1429</v>
      </c>
      <c r="D46" s="180">
        <v>9290</v>
      </c>
      <c r="E46" s="180">
        <v>3000</v>
      </c>
      <c r="F46" s="180">
        <f t="shared" si="2"/>
        <v>12290</v>
      </c>
      <c r="G46" s="444">
        <f t="shared" si="3"/>
        <v>0.8004157733357995</v>
      </c>
    </row>
    <row r="47" spans="1:12" s="450" customFormat="1" ht="13.5" customHeight="1">
      <c r="A47" s="393">
        <v>34</v>
      </c>
      <c r="B47" s="408" t="s">
        <v>1171</v>
      </c>
      <c r="C47" s="401" t="s">
        <v>1205</v>
      </c>
      <c r="D47" s="632">
        <f>SUM(D44:D46)</f>
        <v>46982</v>
      </c>
      <c r="E47" s="632">
        <f>SUM(E44:E46)</f>
        <v>18000</v>
      </c>
      <c r="F47" s="448">
        <f>SUM(D47:E47)</f>
        <v>64982</v>
      </c>
      <c r="G47" s="449">
        <f t="shared" si="3"/>
        <v>4.232108851334981</v>
      </c>
      <c r="H47"/>
      <c r="I47"/>
      <c r="J47"/>
      <c r="K47"/>
      <c r="L47"/>
    </row>
    <row r="48" spans="1:7" ht="22.5" customHeight="1">
      <c r="A48" s="414">
        <v>3539</v>
      </c>
      <c r="B48" s="295" t="s">
        <v>1211</v>
      </c>
      <c r="C48" s="459" t="s">
        <v>1204</v>
      </c>
      <c r="D48" s="180">
        <v>15625</v>
      </c>
      <c r="E48" s="180">
        <v>0</v>
      </c>
      <c r="F48" s="180">
        <f>SUM(D48+E48)</f>
        <v>15625</v>
      </c>
      <c r="G48" s="600">
        <f t="shared" si="3"/>
        <v>1.0176156597536101</v>
      </c>
    </row>
    <row r="49" spans="1:12" ht="22.5" customHeight="1">
      <c r="A49" s="414">
        <v>3541</v>
      </c>
      <c r="B49" s="295" t="s">
        <v>1148</v>
      </c>
      <c r="C49" s="390" t="s">
        <v>898</v>
      </c>
      <c r="D49" s="180">
        <v>290</v>
      </c>
      <c r="E49" s="180">
        <v>0</v>
      </c>
      <c r="F49" s="180">
        <f>SUM(D49+E49)</f>
        <v>290</v>
      </c>
      <c r="G49" s="600">
        <f t="shared" si="3"/>
        <v>0.018886946645027002</v>
      </c>
      <c r="J49" s="6"/>
      <c r="K49" s="6"/>
      <c r="L49" s="6"/>
    </row>
    <row r="50" spans="1:12" ht="12" customHeight="1">
      <c r="A50" s="409">
        <v>3599</v>
      </c>
      <c r="B50" s="240" t="s">
        <v>1212</v>
      </c>
      <c r="C50" s="390" t="s">
        <v>898</v>
      </c>
      <c r="D50" s="180">
        <v>130</v>
      </c>
      <c r="E50" s="180">
        <v>0</v>
      </c>
      <c r="F50" s="180">
        <f t="shared" si="2"/>
        <v>130</v>
      </c>
      <c r="G50" s="444">
        <f t="shared" si="3"/>
        <v>0.008466562289150036</v>
      </c>
      <c r="J50" s="6"/>
      <c r="K50" s="6"/>
      <c r="L50" s="6"/>
    </row>
    <row r="51" spans="1:12" s="450" customFormat="1" ht="13.5" customHeight="1">
      <c r="A51" s="393">
        <v>35</v>
      </c>
      <c r="B51" s="408" t="s">
        <v>1149</v>
      </c>
      <c r="C51" s="401" t="s">
        <v>1205</v>
      </c>
      <c r="D51" s="632">
        <f>SUM(D48:D50)</f>
        <v>16045</v>
      </c>
      <c r="E51" s="632">
        <f>SUM(E48:E50)</f>
        <v>0</v>
      </c>
      <c r="F51" s="448">
        <f>SUM(D51:E51)</f>
        <v>16045</v>
      </c>
      <c r="G51" s="449">
        <f t="shared" si="3"/>
        <v>1.044969168687787</v>
      </c>
      <c r="H51"/>
      <c r="I51"/>
      <c r="J51"/>
      <c r="K51"/>
      <c r="L51"/>
    </row>
    <row r="52" spans="1:7" ht="12" customHeight="1">
      <c r="A52" s="414">
        <v>3612</v>
      </c>
      <c r="B52" s="178" t="s">
        <v>1228</v>
      </c>
      <c r="C52" s="390" t="s">
        <v>1135</v>
      </c>
      <c r="D52" s="180">
        <v>11053</v>
      </c>
      <c r="E52" s="180">
        <v>8000</v>
      </c>
      <c r="F52" s="180">
        <f aca="true" t="shared" si="4" ref="F52:F57">SUM(D52+E52)</f>
        <v>19053</v>
      </c>
      <c r="G52" s="444">
        <f t="shared" si="3"/>
        <v>1.240872394578274</v>
      </c>
    </row>
    <row r="53" spans="1:7" ht="12" customHeight="1">
      <c r="A53" s="414">
        <v>3631</v>
      </c>
      <c r="B53" s="178" t="s">
        <v>1173</v>
      </c>
      <c r="C53" s="390" t="s">
        <v>909</v>
      </c>
      <c r="D53" s="180">
        <v>19000</v>
      </c>
      <c r="E53" s="180">
        <v>10710</v>
      </c>
      <c r="F53" s="180">
        <f t="shared" si="4"/>
        <v>29710</v>
      </c>
      <c r="G53" s="444">
        <f t="shared" si="3"/>
        <v>1.9349351200819043</v>
      </c>
    </row>
    <row r="54" spans="1:7" ht="12" customHeight="1">
      <c r="A54" s="414">
        <v>3632</v>
      </c>
      <c r="B54" s="178" t="s">
        <v>1172</v>
      </c>
      <c r="C54" s="390" t="s">
        <v>1241</v>
      </c>
      <c r="D54" s="180">
        <v>100</v>
      </c>
      <c r="E54" s="180">
        <v>0</v>
      </c>
      <c r="F54" s="180">
        <f t="shared" si="4"/>
        <v>100</v>
      </c>
      <c r="G54" s="444">
        <f t="shared" si="3"/>
        <v>0.006512740222423105</v>
      </c>
    </row>
    <row r="55" spans="1:7" ht="12" customHeight="1">
      <c r="A55" s="414">
        <v>3635</v>
      </c>
      <c r="B55" s="178" t="s">
        <v>1229</v>
      </c>
      <c r="C55" s="390" t="s">
        <v>1430</v>
      </c>
      <c r="D55" s="180">
        <v>2455</v>
      </c>
      <c r="E55" s="180">
        <v>3030</v>
      </c>
      <c r="F55" s="180">
        <f t="shared" si="4"/>
        <v>5485</v>
      </c>
      <c r="G55" s="444">
        <f t="shared" si="3"/>
        <v>0.35722380119990726</v>
      </c>
    </row>
    <row r="56" spans="1:7" ht="12" customHeight="1">
      <c r="A56" s="409">
        <v>3636</v>
      </c>
      <c r="B56" s="240" t="s">
        <v>1117</v>
      </c>
      <c r="C56" s="390" t="s">
        <v>1118</v>
      </c>
      <c r="D56" s="180">
        <v>5345</v>
      </c>
      <c r="E56" s="180">
        <v>0</v>
      </c>
      <c r="F56" s="180">
        <f t="shared" si="4"/>
        <v>5345</v>
      </c>
      <c r="G56" s="444">
        <f t="shared" si="3"/>
        <v>0.3481059648885149</v>
      </c>
    </row>
    <row r="57" spans="1:7" ht="23.25" customHeight="1">
      <c r="A57" s="414">
        <v>3639</v>
      </c>
      <c r="B57" s="178" t="s">
        <v>1213</v>
      </c>
      <c r="C57" s="462" t="s">
        <v>1202</v>
      </c>
      <c r="D57" s="180">
        <v>15836</v>
      </c>
      <c r="E57" s="180">
        <v>18700</v>
      </c>
      <c r="F57" s="180">
        <f t="shared" si="4"/>
        <v>34536</v>
      </c>
      <c r="G57" s="444">
        <f t="shared" si="3"/>
        <v>2.249239963216043</v>
      </c>
    </row>
    <row r="58" spans="1:12" s="450" customFormat="1" ht="13.5" customHeight="1">
      <c r="A58" s="393">
        <v>36</v>
      </c>
      <c r="B58" s="408" t="s">
        <v>1175</v>
      </c>
      <c r="C58" s="401" t="s">
        <v>1205</v>
      </c>
      <c r="D58" s="632">
        <f>SUM(D52:D57)</f>
        <v>53789</v>
      </c>
      <c r="E58" s="632">
        <f>SUM(E52:E57)</f>
        <v>40440</v>
      </c>
      <c r="F58" s="448">
        <f>SUM(D58:E58)</f>
        <v>94229</v>
      </c>
      <c r="G58" s="449">
        <f t="shared" si="3"/>
        <v>6.136889984187067</v>
      </c>
      <c r="H58"/>
      <c r="I58"/>
      <c r="J58"/>
      <c r="K58"/>
      <c r="L58"/>
    </row>
    <row r="59" spans="1:7" ht="12" customHeight="1">
      <c r="A59" s="414">
        <v>3722</v>
      </c>
      <c r="B59" s="178" t="s">
        <v>1230</v>
      </c>
      <c r="C59" s="390" t="s">
        <v>909</v>
      </c>
      <c r="D59" s="180">
        <v>73085</v>
      </c>
      <c r="E59" s="180">
        <v>0</v>
      </c>
      <c r="F59" s="180">
        <f aca="true" t="shared" si="5" ref="F59:F68">SUM(D59+E59)</f>
        <v>73085</v>
      </c>
      <c r="G59" s="444">
        <f t="shared" si="3"/>
        <v>4.759836191557926</v>
      </c>
    </row>
    <row r="60" spans="1:7" ht="12" customHeight="1">
      <c r="A60" s="414">
        <v>3729</v>
      </c>
      <c r="B60" s="178" t="s">
        <v>1214</v>
      </c>
      <c r="C60" s="390" t="s">
        <v>909</v>
      </c>
      <c r="D60" s="180">
        <v>825</v>
      </c>
      <c r="E60" s="180">
        <v>0</v>
      </c>
      <c r="F60" s="180">
        <f t="shared" si="5"/>
        <v>825</v>
      </c>
      <c r="G60" s="444">
        <f t="shared" si="3"/>
        <v>0.053730106834990604</v>
      </c>
    </row>
    <row r="61" spans="1:7" ht="12" customHeight="1">
      <c r="A61" s="414">
        <v>3733</v>
      </c>
      <c r="B61" s="178" t="s">
        <v>1210</v>
      </c>
      <c r="C61" s="390" t="s">
        <v>909</v>
      </c>
      <c r="D61" s="180">
        <v>420</v>
      </c>
      <c r="E61" s="180">
        <v>0</v>
      </c>
      <c r="F61" s="180">
        <f t="shared" si="5"/>
        <v>420</v>
      </c>
      <c r="G61" s="444">
        <f t="shared" si="3"/>
        <v>0.027353508934177036</v>
      </c>
    </row>
    <row r="62" spans="1:7" ht="12" customHeight="1">
      <c r="A62" s="414">
        <v>3741</v>
      </c>
      <c r="B62" s="178" t="s">
        <v>1119</v>
      </c>
      <c r="C62" s="390" t="s">
        <v>794</v>
      </c>
      <c r="D62" s="180">
        <v>55</v>
      </c>
      <c r="E62" s="180">
        <v>0</v>
      </c>
      <c r="F62" s="180">
        <f t="shared" si="5"/>
        <v>55</v>
      </c>
      <c r="G62" s="445">
        <f t="shared" si="3"/>
        <v>0.0035820071223327072</v>
      </c>
    </row>
    <row r="63" spans="1:7" ht="12" customHeight="1">
      <c r="A63" s="414">
        <v>3742</v>
      </c>
      <c r="B63" s="178" t="s">
        <v>1231</v>
      </c>
      <c r="C63" s="390" t="s">
        <v>794</v>
      </c>
      <c r="D63" s="180">
        <v>825</v>
      </c>
      <c r="E63" s="180">
        <v>0</v>
      </c>
      <c r="F63" s="180">
        <f t="shared" si="5"/>
        <v>825</v>
      </c>
      <c r="G63" s="444">
        <f t="shared" si="3"/>
        <v>0.053730106834990604</v>
      </c>
    </row>
    <row r="64" spans="1:7" ht="22.5">
      <c r="A64" s="414">
        <v>3743</v>
      </c>
      <c r="B64" s="178" t="s">
        <v>1435</v>
      </c>
      <c r="C64" s="390" t="s">
        <v>909</v>
      </c>
      <c r="D64" s="180">
        <v>0</v>
      </c>
      <c r="E64" s="180">
        <v>1355</v>
      </c>
      <c r="F64" s="180">
        <f t="shared" si="5"/>
        <v>1355</v>
      </c>
      <c r="G64" s="444">
        <f t="shared" si="3"/>
        <v>0.08824763001383307</v>
      </c>
    </row>
    <row r="65" spans="1:7" ht="22.5">
      <c r="A65" s="414">
        <v>3744</v>
      </c>
      <c r="B65" s="178" t="s">
        <v>1436</v>
      </c>
      <c r="C65" s="390" t="s">
        <v>729</v>
      </c>
      <c r="D65" s="180">
        <v>0</v>
      </c>
      <c r="E65" s="180">
        <v>12000</v>
      </c>
      <c r="F65" s="180">
        <f t="shared" si="5"/>
        <v>12000</v>
      </c>
      <c r="G65" s="444">
        <f t="shared" si="3"/>
        <v>0.7815288266907725</v>
      </c>
    </row>
    <row r="66" spans="1:7" ht="12" customHeight="1">
      <c r="A66" s="414">
        <v>3745</v>
      </c>
      <c r="B66" s="178" t="s">
        <v>1176</v>
      </c>
      <c r="C66" s="390" t="s">
        <v>909</v>
      </c>
      <c r="D66" s="180">
        <v>35499</v>
      </c>
      <c r="E66" s="180">
        <v>0</v>
      </c>
      <c r="F66" s="180">
        <f t="shared" si="5"/>
        <v>35499</v>
      </c>
      <c r="G66" s="444">
        <f t="shared" si="3"/>
        <v>2.311957651557978</v>
      </c>
    </row>
    <row r="67" spans="1:7" ht="12" customHeight="1">
      <c r="A67" s="414">
        <v>3749</v>
      </c>
      <c r="B67" s="178" t="s">
        <v>1215</v>
      </c>
      <c r="C67" s="390" t="s">
        <v>794</v>
      </c>
      <c r="D67" s="180">
        <v>270</v>
      </c>
      <c r="E67" s="180">
        <v>0</v>
      </c>
      <c r="F67" s="180">
        <f t="shared" si="5"/>
        <v>270</v>
      </c>
      <c r="G67" s="444">
        <f>(F67/$F$108)*100</f>
        <v>0.01758439860054238</v>
      </c>
    </row>
    <row r="68" spans="1:7" ht="12" customHeight="1">
      <c r="A68" s="414">
        <v>3792</v>
      </c>
      <c r="B68" s="178" t="s">
        <v>1232</v>
      </c>
      <c r="C68" s="390" t="s">
        <v>794</v>
      </c>
      <c r="D68" s="180">
        <v>1185</v>
      </c>
      <c r="E68" s="180">
        <v>0</v>
      </c>
      <c r="F68" s="180">
        <f t="shared" si="5"/>
        <v>1185</v>
      </c>
      <c r="G68" s="444">
        <f>(F68/$F$108)*100</f>
        <v>0.07717597163571378</v>
      </c>
    </row>
    <row r="69" spans="1:12" s="450" customFormat="1" ht="13.5" customHeight="1">
      <c r="A69" s="393">
        <v>37</v>
      </c>
      <c r="B69" s="408" t="s">
        <v>1177</v>
      </c>
      <c r="C69" s="401" t="s">
        <v>1205</v>
      </c>
      <c r="D69" s="632">
        <f>SUM(D59:D68)</f>
        <v>112164</v>
      </c>
      <c r="E69" s="632">
        <f>SUM(E59:E68)</f>
        <v>13355</v>
      </c>
      <c r="F69" s="448">
        <f>SUM(F59:F68)</f>
        <v>125519</v>
      </c>
      <c r="G69" s="449">
        <f>(F69/$F$108)*100</f>
        <v>8.174726399783255</v>
      </c>
      <c r="H69"/>
      <c r="I69"/>
      <c r="J69"/>
      <c r="K69"/>
      <c r="L69"/>
    </row>
    <row r="70" spans="1:12" s="454" customFormat="1" ht="13.5" customHeight="1">
      <c r="A70" s="403">
        <v>3</v>
      </c>
      <c r="B70" s="404" t="s">
        <v>1178</v>
      </c>
      <c r="C70" s="406" t="s">
        <v>1205</v>
      </c>
      <c r="D70" s="386">
        <f>SUM(D33+D43+D47+D51+D58+D69)</f>
        <v>428895</v>
      </c>
      <c r="E70" s="386">
        <f>SUM(E33+E43+E47+E58+E69)</f>
        <v>83595</v>
      </c>
      <c r="F70" s="386">
        <f>SUM(F33+F43+F47+F51+F58+F69)</f>
        <v>512490</v>
      </c>
      <c r="G70" s="453">
        <f aca="true" t="shared" si="6" ref="G70:G107">(F70/$F$108)*100</f>
        <v>33.37714236589617</v>
      </c>
      <c r="H70"/>
      <c r="I70"/>
      <c r="J70"/>
      <c r="K70"/>
      <c r="L70"/>
    </row>
    <row r="71" spans="1:12" s="464" customFormat="1" ht="12" customHeight="1">
      <c r="A71" s="414">
        <v>4174</v>
      </c>
      <c r="B71" s="196" t="s">
        <v>380</v>
      </c>
      <c r="C71" s="416" t="s">
        <v>898</v>
      </c>
      <c r="D71" s="634">
        <v>1600</v>
      </c>
      <c r="E71" s="634">
        <v>0</v>
      </c>
      <c r="F71" s="180">
        <f aca="true" t="shared" si="7" ref="F71:F80">SUM(D71+E71)</f>
        <v>1600</v>
      </c>
      <c r="G71" s="444">
        <f t="shared" si="6"/>
        <v>0.10420384355876967</v>
      </c>
      <c r="H71"/>
      <c r="I71"/>
      <c r="J71" s="463"/>
      <c r="K71" s="463"/>
      <c r="L71" s="463"/>
    </row>
    <row r="72" spans="1:12" s="464" customFormat="1" ht="12" customHeight="1">
      <c r="A72" s="414">
        <v>4175</v>
      </c>
      <c r="B72" s="196" t="s">
        <v>381</v>
      </c>
      <c r="C72" s="416" t="s">
        <v>898</v>
      </c>
      <c r="D72" s="634">
        <v>22300</v>
      </c>
      <c r="E72" s="634">
        <v>0</v>
      </c>
      <c r="F72" s="180">
        <f t="shared" si="7"/>
        <v>22300</v>
      </c>
      <c r="G72" s="444">
        <f t="shared" si="6"/>
        <v>1.4523410696003523</v>
      </c>
      <c r="H72"/>
      <c r="I72"/>
      <c r="J72" s="463"/>
      <c r="K72" s="463"/>
      <c r="L72" s="463"/>
    </row>
    <row r="73" spans="1:12" s="464" customFormat="1" ht="12" customHeight="1">
      <c r="A73" s="414">
        <v>4176</v>
      </c>
      <c r="B73" s="196" t="s">
        <v>1179</v>
      </c>
      <c r="C73" s="416" t="s">
        <v>898</v>
      </c>
      <c r="D73" s="634">
        <v>19600</v>
      </c>
      <c r="E73" s="634">
        <v>0</v>
      </c>
      <c r="F73" s="180">
        <f t="shared" si="7"/>
        <v>19600</v>
      </c>
      <c r="G73" s="444">
        <f t="shared" si="6"/>
        <v>1.2764970835949285</v>
      </c>
      <c r="H73"/>
      <c r="I73"/>
      <c r="J73" s="463"/>
      <c r="K73" s="463"/>
      <c r="L73" s="463"/>
    </row>
    <row r="74" spans="1:12" s="464" customFormat="1" ht="12" customHeight="1">
      <c r="A74" s="414">
        <v>4181</v>
      </c>
      <c r="B74" s="196" t="s">
        <v>364</v>
      </c>
      <c r="C74" s="416" t="s">
        <v>898</v>
      </c>
      <c r="D74" s="634">
        <v>27500</v>
      </c>
      <c r="E74" s="634">
        <v>0</v>
      </c>
      <c r="F74" s="180">
        <f t="shared" si="7"/>
        <v>27500</v>
      </c>
      <c r="G74" s="444">
        <f t="shared" si="6"/>
        <v>1.7910035611663537</v>
      </c>
      <c r="H74"/>
      <c r="I74"/>
      <c r="J74" s="463"/>
      <c r="K74" s="463"/>
      <c r="L74" s="463"/>
    </row>
    <row r="75" spans="1:12" s="464" customFormat="1" ht="12" customHeight="1">
      <c r="A75" s="414">
        <v>4182</v>
      </c>
      <c r="B75" s="196" t="s">
        <v>377</v>
      </c>
      <c r="C75" s="416" t="s">
        <v>898</v>
      </c>
      <c r="D75" s="634">
        <v>7800</v>
      </c>
      <c r="E75" s="634">
        <v>0</v>
      </c>
      <c r="F75" s="180">
        <f t="shared" si="7"/>
        <v>7800</v>
      </c>
      <c r="G75" s="444">
        <f t="shared" si="6"/>
        <v>0.5079937373490021</v>
      </c>
      <c r="H75"/>
      <c r="I75"/>
      <c r="J75" s="463"/>
      <c r="K75" s="463"/>
      <c r="L75" s="463"/>
    </row>
    <row r="76" spans="1:12" s="464" customFormat="1" ht="22.5" customHeight="1">
      <c r="A76" s="414">
        <v>4183</v>
      </c>
      <c r="B76" s="213" t="s">
        <v>1180</v>
      </c>
      <c r="C76" s="416" t="s">
        <v>898</v>
      </c>
      <c r="D76" s="634">
        <v>1100</v>
      </c>
      <c r="E76" s="634">
        <v>0</v>
      </c>
      <c r="F76" s="180">
        <f t="shared" si="7"/>
        <v>1100</v>
      </c>
      <c r="G76" s="444">
        <f t="shared" si="6"/>
        <v>0.07164014244665415</v>
      </c>
      <c r="H76"/>
      <c r="I76"/>
      <c r="J76" s="463"/>
      <c r="K76" s="463"/>
      <c r="L76" s="463"/>
    </row>
    <row r="77" spans="1:12" s="464" customFormat="1" ht="22.5" customHeight="1">
      <c r="A77" s="414">
        <v>4184</v>
      </c>
      <c r="B77" s="213" t="s">
        <v>1246</v>
      </c>
      <c r="C77" s="416" t="s">
        <v>898</v>
      </c>
      <c r="D77" s="634">
        <v>5300</v>
      </c>
      <c r="E77" s="634">
        <v>0</v>
      </c>
      <c r="F77" s="180">
        <f t="shared" si="7"/>
        <v>5300</v>
      </c>
      <c r="G77" s="444">
        <f t="shared" si="6"/>
        <v>0.3451752317884245</v>
      </c>
      <c r="H77"/>
      <c r="I77"/>
      <c r="J77" s="463"/>
      <c r="K77" s="463"/>
      <c r="L77" s="463"/>
    </row>
    <row r="78" spans="1:12" s="464" customFormat="1" ht="12" customHeight="1">
      <c r="A78" s="414">
        <v>4185</v>
      </c>
      <c r="B78" s="196" t="s">
        <v>385</v>
      </c>
      <c r="C78" s="416" t="s">
        <v>898</v>
      </c>
      <c r="D78" s="634">
        <v>27000</v>
      </c>
      <c r="E78" s="634">
        <v>0</v>
      </c>
      <c r="F78" s="180">
        <f t="shared" si="7"/>
        <v>27000</v>
      </c>
      <c r="G78" s="444">
        <f t="shared" si="6"/>
        <v>1.7584398600542381</v>
      </c>
      <c r="H78"/>
      <c r="I78"/>
      <c r="J78" s="463"/>
      <c r="K78" s="463"/>
      <c r="L78" s="463"/>
    </row>
    <row r="79" spans="1:12" s="464" customFormat="1" ht="12" customHeight="1">
      <c r="A79" s="414">
        <v>4186</v>
      </c>
      <c r="B79" s="196" t="s">
        <v>383</v>
      </c>
      <c r="C79" s="416" t="s">
        <v>898</v>
      </c>
      <c r="D79" s="634">
        <v>1900</v>
      </c>
      <c r="E79" s="634">
        <v>0</v>
      </c>
      <c r="F79" s="180">
        <f t="shared" si="7"/>
        <v>1900</v>
      </c>
      <c r="G79" s="444">
        <f t="shared" si="6"/>
        <v>0.12374206422603898</v>
      </c>
      <c r="H79"/>
      <c r="I79"/>
      <c r="J79" s="463"/>
      <c r="K79" s="463"/>
      <c r="L79" s="463"/>
    </row>
    <row r="80" spans="1:12" s="464" customFormat="1" ht="12" customHeight="1">
      <c r="A80" s="414">
        <v>4187</v>
      </c>
      <c r="B80" s="196" t="s">
        <v>384</v>
      </c>
      <c r="C80" s="416" t="s">
        <v>898</v>
      </c>
      <c r="D80" s="634">
        <v>50</v>
      </c>
      <c r="E80" s="634">
        <v>0</v>
      </c>
      <c r="F80" s="180">
        <f t="shared" si="7"/>
        <v>50</v>
      </c>
      <c r="G80" s="445">
        <f t="shared" si="6"/>
        <v>0.0032563701112115523</v>
      </c>
      <c r="H80"/>
      <c r="I80"/>
      <c r="J80" s="463"/>
      <c r="K80" s="463"/>
      <c r="L80" s="463"/>
    </row>
    <row r="81" spans="1:12" s="450" customFormat="1" ht="13.5" customHeight="1">
      <c r="A81" s="393">
        <v>41</v>
      </c>
      <c r="B81" s="408" t="s">
        <v>1233</v>
      </c>
      <c r="C81" s="401" t="s">
        <v>1205</v>
      </c>
      <c r="D81" s="632">
        <f>SUM(D71:D80)</f>
        <v>114150</v>
      </c>
      <c r="E81" s="632">
        <f>SUM(E71:E80)</f>
        <v>0</v>
      </c>
      <c r="F81" s="448">
        <f>SUM(F71:F80)</f>
        <v>114150</v>
      </c>
      <c r="G81" s="449">
        <f t="shared" si="6"/>
        <v>7.434292963895974</v>
      </c>
      <c r="H81"/>
      <c r="I81"/>
      <c r="J81"/>
      <c r="K81"/>
      <c r="L81"/>
    </row>
    <row r="82" spans="1:7" ht="12.75">
      <c r="A82" s="414">
        <v>4315</v>
      </c>
      <c r="B82" s="178" t="s">
        <v>1136</v>
      </c>
      <c r="C82" s="413" t="s">
        <v>898</v>
      </c>
      <c r="D82" s="180">
        <v>1020</v>
      </c>
      <c r="E82" s="180">
        <v>0</v>
      </c>
      <c r="F82" s="180">
        <f aca="true" t="shared" si="8" ref="F82:F88">SUM(D82+E82)</f>
        <v>1020</v>
      </c>
      <c r="G82" s="444">
        <f t="shared" si="6"/>
        <v>0.06642995026871566</v>
      </c>
    </row>
    <row r="83" spans="1:7" ht="22.5" customHeight="1">
      <c r="A83" s="414">
        <v>4317</v>
      </c>
      <c r="B83" s="178" t="s">
        <v>1216</v>
      </c>
      <c r="C83" s="459" t="s">
        <v>1431</v>
      </c>
      <c r="D83" s="180">
        <v>66474</v>
      </c>
      <c r="E83" s="180">
        <v>31000</v>
      </c>
      <c r="F83" s="180">
        <f t="shared" si="8"/>
        <v>97474</v>
      </c>
      <c r="G83" s="444">
        <f t="shared" si="6"/>
        <v>6.348228404404696</v>
      </c>
    </row>
    <row r="84" spans="1:7" ht="22.5" customHeight="1">
      <c r="A84" s="414">
        <v>4318</v>
      </c>
      <c r="B84" s="178" t="s">
        <v>1220</v>
      </c>
      <c r="C84" s="390" t="s">
        <v>898</v>
      </c>
      <c r="D84" s="180">
        <v>4103</v>
      </c>
      <c r="E84" s="180">
        <v>0</v>
      </c>
      <c r="F84" s="180">
        <f t="shared" si="8"/>
        <v>4103</v>
      </c>
      <c r="G84" s="444">
        <f t="shared" si="6"/>
        <v>0.26721773132601995</v>
      </c>
    </row>
    <row r="85" spans="1:7" ht="12" customHeight="1">
      <c r="A85" s="414">
        <v>4322</v>
      </c>
      <c r="B85" s="178" t="s">
        <v>1138</v>
      </c>
      <c r="C85" s="390" t="s">
        <v>898</v>
      </c>
      <c r="D85" s="180">
        <v>40</v>
      </c>
      <c r="E85" s="180">
        <v>0</v>
      </c>
      <c r="F85" s="180">
        <f t="shared" si="8"/>
        <v>40</v>
      </c>
      <c r="G85" s="445">
        <f t="shared" si="6"/>
        <v>0.0026050960889692416</v>
      </c>
    </row>
    <row r="86" spans="1:7" ht="22.5" customHeight="1">
      <c r="A86" s="414">
        <v>4339</v>
      </c>
      <c r="B86" s="178" t="s">
        <v>1137</v>
      </c>
      <c r="C86" s="390" t="s">
        <v>898</v>
      </c>
      <c r="D86" s="180">
        <v>60</v>
      </c>
      <c r="E86" s="180">
        <v>0</v>
      </c>
      <c r="F86" s="180">
        <f t="shared" si="8"/>
        <v>60</v>
      </c>
      <c r="G86" s="445">
        <f t="shared" si="6"/>
        <v>0.003907644133453863</v>
      </c>
    </row>
    <row r="87" spans="1:7" ht="22.5" customHeight="1">
      <c r="A87" s="414">
        <v>4341</v>
      </c>
      <c r="B87" s="178" t="s">
        <v>1182</v>
      </c>
      <c r="C87" s="390" t="s">
        <v>898</v>
      </c>
      <c r="D87" s="180">
        <v>3266</v>
      </c>
      <c r="E87" s="180">
        <v>0</v>
      </c>
      <c r="F87" s="180">
        <f t="shared" si="8"/>
        <v>3266</v>
      </c>
      <c r="G87" s="444">
        <f t="shared" si="6"/>
        <v>0.21270609566433857</v>
      </c>
    </row>
    <row r="88" spans="1:7" ht="22.5">
      <c r="A88" s="414">
        <v>4399</v>
      </c>
      <c r="B88" s="178" t="s">
        <v>1217</v>
      </c>
      <c r="C88" s="390" t="s">
        <v>898</v>
      </c>
      <c r="D88" s="180">
        <v>40</v>
      </c>
      <c r="E88" s="180">
        <v>1000</v>
      </c>
      <c r="F88" s="180">
        <f t="shared" si="8"/>
        <v>1040</v>
      </c>
      <c r="G88" s="445">
        <f t="shared" si="6"/>
        <v>0.06773249831320029</v>
      </c>
    </row>
    <row r="89" spans="1:12" s="450" customFormat="1" ht="30.75" customHeight="1">
      <c r="A89" s="393">
        <v>43</v>
      </c>
      <c r="B89" s="408" t="s">
        <v>1183</v>
      </c>
      <c r="C89" s="401" t="s">
        <v>1205</v>
      </c>
      <c r="D89" s="632">
        <f>SUM(D82:D88)</f>
        <v>75003</v>
      </c>
      <c r="E89" s="632">
        <f>SUM(E82:E88)</f>
        <v>32000</v>
      </c>
      <c r="F89" s="448">
        <f>SUM(D89:E89)</f>
        <v>107003</v>
      </c>
      <c r="G89" s="449">
        <f t="shared" si="6"/>
        <v>6.9688274201993945</v>
      </c>
      <c r="H89"/>
      <c r="I89"/>
      <c r="J89"/>
      <c r="K89"/>
      <c r="L89"/>
    </row>
    <row r="90" spans="1:12" s="454" customFormat="1" ht="13.5" customHeight="1">
      <c r="A90" s="403">
        <v>4</v>
      </c>
      <c r="B90" s="404" t="s">
        <v>1184</v>
      </c>
      <c r="C90" s="406" t="s">
        <v>1205</v>
      </c>
      <c r="D90" s="386">
        <f>SUM(D81+D89)</f>
        <v>189153</v>
      </c>
      <c r="E90" s="386">
        <f>SUM(E81+E89)</f>
        <v>32000</v>
      </c>
      <c r="F90" s="386">
        <f>SUM(F81+F89)</f>
        <v>221153</v>
      </c>
      <c r="G90" s="453">
        <f t="shared" si="6"/>
        <v>14.403120384095367</v>
      </c>
      <c r="H90"/>
      <c r="I90"/>
      <c r="J90"/>
      <c r="K90"/>
      <c r="L90"/>
    </row>
    <row r="91" spans="1:12" s="454" customFormat="1" ht="13.5" customHeight="1">
      <c r="A91" s="414">
        <v>5212</v>
      </c>
      <c r="B91" s="178" t="s">
        <v>1139</v>
      </c>
      <c r="C91" s="390" t="s">
        <v>909</v>
      </c>
      <c r="D91" s="180">
        <v>110</v>
      </c>
      <c r="E91" s="180">
        <v>0</v>
      </c>
      <c r="F91" s="180">
        <f>SUM(D91+E91)</f>
        <v>110</v>
      </c>
      <c r="G91" s="513">
        <f t="shared" si="6"/>
        <v>0.0071640142446654145</v>
      </c>
      <c r="H91"/>
      <c r="I91"/>
      <c r="J91"/>
      <c r="K91"/>
      <c r="L91"/>
    </row>
    <row r="92" spans="1:12" s="454" customFormat="1" ht="33.75">
      <c r="A92" s="414">
        <v>5272</v>
      </c>
      <c r="B92" s="178" t="s">
        <v>1433</v>
      </c>
      <c r="C92" s="390" t="s">
        <v>1133</v>
      </c>
      <c r="D92" s="180">
        <v>50</v>
      </c>
      <c r="E92" s="180">
        <v>0</v>
      </c>
      <c r="F92" s="180">
        <f>SUM(D92+E92)</f>
        <v>50</v>
      </c>
      <c r="G92" s="601">
        <f t="shared" si="6"/>
        <v>0.0032563701112115523</v>
      </c>
      <c r="H92"/>
      <c r="I92"/>
      <c r="J92"/>
      <c r="K92"/>
      <c r="L92"/>
    </row>
    <row r="93" spans="1:12" s="454" customFormat="1" ht="13.5" customHeight="1">
      <c r="A93" s="446">
        <v>52</v>
      </c>
      <c r="B93" s="447" t="s">
        <v>1140</v>
      </c>
      <c r="C93" s="401" t="s">
        <v>1205</v>
      </c>
      <c r="D93" s="632">
        <f>SUM(D91:D92)</f>
        <v>160</v>
      </c>
      <c r="E93" s="632">
        <f>SUM(E91:E92)</f>
        <v>0</v>
      </c>
      <c r="F93" s="448">
        <f>SUM(F91:F92)</f>
        <v>160</v>
      </c>
      <c r="G93" s="449">
        <f t="shared" si="6"/>
        <v>0.010420384355876966</v>
      </c>
      <c r="H93"/>
      <c r="I93"/>
      <c r="J93"/>
      <c r="K93"/>
      <c r="L93"/>
    </row>
    <row r="94" spans="1:7" ht="12" customHeight="1">
      <c r="A94" s="414">
        <v>5311</v>
      </c>
      <c r="B94" s="178" t="s">
        <v>1234</v>
      </c>
      <c r="C94" s="390" t="s">
        <v>1147</v>
      </c>
      <c r="D94" s="180">
        <v>48419</v>
      </c>
      <c r="E94" s="180">
        <v>910</v>
      </c>
      <c r="F94" s="180">
        <f>SUM(D94+E94)</f>
        <v>49329</v>
      </c>
      <c r="G94" s="444">
        <f t="shared" si="6"/>
        <v>3.212669624319093</v>
      </c>
    </row>
    <row r="95" spans="1:12" s="450" customFormat="1" ht="13.5" customHeight="1">
      <c r="A95" s="446">
        <v>53</v>
      </c>
      <c r="B95" s="447" t="s">
        <v>1234</v>
      </c>
      <c r="C95" s="401" t="s">
        <v>1205</v>
      </c>
      <c r="D95" s="632">
        <f>SUM(D94)</f>
        <v>48419</v>
      </c>
      <c r="E95" s="632">
        <f>SUM(E94)</f>
        <v>910</v>
      </c>
      <c r="F95" s="448">
        <f>SUM(D95:E95)</f>
        <v>49329</v>
      </c>
      <c r="G95" s="663">
        <f t="shared" si="6"/>
        <v>3.212669624319093</v>
      </c>
      <c r="H95"/>
      <c r="I95"/>
      <c r="J95"/>
      <c r="K95"/>
      <c r="L95"/>
    </row>
    <row r="96" spans="1:12" s="450" customFormat="1" ht="12" customHeight="1">
      <c r="A96" s="414">
        <v>5512</v>
      </c>
      <c r="B96" s="178" t="s">
        <v>1143</v>
      </c>
      <c r="C96" s="390" t="s">
        <v>902</v>
      </c>
      <c r="D96" s="180">
        <v>60</v>
      </c>
      <c r="E96" s="180">
        <v>0</v>
      </c>
      <c r="F96" s="180">
        <f>SUM(D96+E96)</f>
        <v>60</v>
      </c>
      <c r="G96" s="445">
        <f t="shared" si="6"/>
        <v>0.003907644133453863</v>
      </c>
      <c r="H96"/>
      <c r="I96"/>
      <c r="J96"/>
      <c r="K96"/>
      <c r="L96"/>
    </row>
    <row r="97" spans="1:12" s="450" customFormat="1" ht="13.5" customHeight="1">
      <c r="A97" s="446">
        <v>55</v>
      </c>
      <c r="B97" s="447" t="s">
        <v>1144</v>
      </c>
      <c r="C97" s="401" t="s">
        <v>1205</v>
      </c>
      <c r="D97" s="632">
        <f>SUM(D96)</f>
        <v>60</v>
      </c>
      <c r="E97" s="632">
        <f>SUM(E96)</f>
        <v>0</v>
      </c>
      <c r="F97" s="448">
        <f>SUM(D97:E97)</f>
        <v>60</v>
      </c>
      <c r="G97" s="465">
        <f t="shared" si="6"/>
        <v>0.003907644133453863</v>
      </c>
      <c r="H97"/>
      <c r="I97"/>
      <c r="J97"/>
      <c r="K97"/>
      <c r="L97"/>
    </row>
    <row r="98" spans="1:12" s="454" customFormat="1" ht="13.5" customHeight="1">
      <c r="A98" s="451">
        <v>5</v>
      </c>
      <c r="B98" s="452" t="s">
        <v>1235</v>
      </c>
      <c r="C98" s="406" t="s">
        <v>1205</v>
      </c>
      <c r="D98" s="386">
        <f>SUM(D93,D95,D97)</f>
        <v>48639</v>
      </c>
      <c r="E98" s="386">
        <f>SUM(E93,E95,E97)</f>
        <v>910</v>
      </c>
      <c r="F98" s="386">
        <f>SUM(F93,F95,F97)</f>
        <v>49549</v>
      </c>
      <c r="G98" s="453">
        <f t="shared" si="6"/>
        <v>3.226997652808424</v>
      </c>
      <c r="H98"/>
      <c r="I98"/>
      <c r="J98"/>
      <c r="K98"/>
      <c r="L98"/>
    </row>
    <row r="99" spans="1:7" ht="12" customHeight="1">
      <c r="A99" s="414">
        <v>6112</v>
      </c>
      <c r="B99" s="178" t="s">
        <v>1218</v>
      </c>
      <c r="C99" s="390" t="s">
        <v>1238</v>
      </c>
      <c r="D99" s="180">
        <v>6730</v>
      </c>
      <c r="E99" s="180">
        <v>0</v>
      </c>
      <c r="F99" s="180">
        <f>SUM(D99+E99)</f>
        <v>6730</v>
      </c>
      <c r="G99" s="444">
        <f t="shared" si="6"/>
        <v>0.43830741696907494</v>
      </c>
    </row>
    <row r="100" spans="1:7" ht="24.75">
      <c r="A100" s="414">
        <v>6171</v>
      </c>
      <c r="B100" s="178" t="s">
        <v>1185</v>
      </c>
      <c r="C100" s="655" t="s">
        <v>1432</v>
      </c>
      <c r="D100" s="180">
        <v>224364</v>
      </c>
      <c r="E100" s="180">
        <v>22300</v>
      </c>
      <c r="F100" s="180">
        <f>SUM(D100+E100)</f>
        <v>246664</v>
      </c>
      <c r="G100" s="444">
        <f t="shared" si="6"/>
        <v>16.064585542237726</v>
      </c>
    </row>
    <row r="101" spans="1:12" s="450" customFormat="1" ht="24.75" customHeight="1">
      <c r="A101" s="393">
        <v>61</v>
      </c>
      <c r="B101" s="408" t="s">
        <v>1181</v>
      </c>
      <c r="C101" s="401" t="s">
        <v>1205</v>
      </c>
      <c r="D101" s="632">
        <f>SUM(D99:D100)</f>
        <v>231094</v>
      </c>
      <c r="E101" s="632">
        <f>SUM(E99:E100)</f>
        <v>22300</v>
      </c>
      <c r="F101" s="448">
        <f>SUM(D101:E101)</f>
        <v>253394</v>
      </c>
      <c r="G101" s="449">
        <f t="shared" si="6"/>
        <v>16.5028929592068</v>
      </c>
      <c r="H101"/>
      <c r="I101"/>
      <c r="J101"/>
      <c r="K101"/>
      <c r="L101"/>
    </row>
    <row r="102" spans="1:7" ht="12.75">
      <c r="A102" s="414">
        <v>6310</v>
      </c>
      <c r="B102" s="178" t="s">
        <v>1186</v>
      </c>
      <c r="C102" s="390" t="s">
        <v>859</v>
      </c>
      <c r="D102" s="180">
        <v>651</v>
      </c>
      <c r="E102" s="180">
        <v>0</v>
      </c>
      <c r="F102" s="180">
        <f>SUM(D102+E102)</f>
        <v>651</v>
      </c>
      <c r="G102" s="444">
        <f t="shared" si="6"/>
        <v>0.04239793884797441</v>
      </c>
    </row>
    <row r="103" spans="1:7" ht="12" customHeight="1">
      <c r="A103" s="409">
        <v>6320</v>
      </c>
      <c r="B103" s="240" t="s">
        <v>1242</v>
      </c>
      <c r="C103" s="390" t="s">
        <v>909</v>
      </c>
      <c r="D103" s="180">
        <v>4400</v>
      </c>
      <c r="E103" s="180">
        <v>0</v>
      </c>
      <c r="F103" s="180">
        <f>SUM(D103+E103)</f>
        <v>4400</v>
      </c>
      <c r="G103" s="444">
        <f t="shared" si="6"/>
        <v>0.2865605697866166</v>
      </c>
    </row>
    <row r="104" spans="1:12" s="450" customFormat="1" ht="13.5" customHeight="1">
      <c r="A104" s="466">
        <v>63</v>
      </c>
      <c r="B104" s="408" t="s">
        <v>1187</v>
      </c>
      <c r="C104" s="401" t="s">
        <v>1205</v>
      </c>
      <c r="D104" s="632">
        <f>SUM(D102:D103)</f>
        <v>5051</v>
      </c>
      <c r="E104" s="632">
        <f>SUM(E102)</f>
        <v>0</v>
      </c>
      <c r="F104" s="448">
        <f>SUM(D104:E104)</f>
        <v>5051</v>
      </c>
      <c r="G104" s="449">
        <f t="shared" si="6"/>
        <v>0.328958508634591</v>
      </c>
      <c r="H104"/>
      <c r="I104"/>
      <c r="J104"/>
      <c r="K104"/>
      <c r="L104"/>
    </row>
    <row r="105" spans="1:7" ht="12" customHeight="1">
      <c r="A105" s="414">
        <v>6409</v>
      </c>
      <c r="B105" s="178" t="s">
        <v>1219</v>
      </c>
      <c r="C105" s="462" t="s">
        <v>1141</v>
      </c>
      <c r="D105" s="180">
        <v>2131</v>
      </c>
      <c r="E105" s="180">
        <v>3000</v>
      </c>
      <c r="F105" s="180">
        <f>SUM(D105+E105)</f>
        <v>5131</v>
      </c>
      <c r="G105" s="444">
        <f t="shared" si="6"/>
        <v>0.3341687008125295</v>
      </c>
    </row>
    <row r="106" spans="1:12" s="450" customFormat="1" ht="13.5" customHeight="1">
      <c r="A106" s="393">
        <v>64</v>
      </c>
      <c r="B106" s="408" t="s">
        <v>1236</v>
      </c>
      <c r="C106" s="467" t="s">
        <v>1205</v>
      </c>
      <c r="D106" s="632">
        <f>SUM(D105)</f>
        <v>2131</v>
      </c>
      <c r="E106" s="632">
        <f>SUM(E105)</f>
        <v>3000</v>
      </c>
      <c r="F106" s="448">
        <f>SUM(D106:E106)</f>
        <v>5131</v>
      </c>
      <c r="G106" s="449">
        <f t="shared" si="6"/>
        <v>0.3341687008125295</v>
      </c>
      <c r="H106"/>
      <c r="I106"/>
      <c r="J106"/>
      <c r="K106"/>
      <c r="L106"/>
    </row>
    <row r="107" spans="1:12" s="454" customFormat="1" ht="13.5" customHeight="1" thickBot="1">
      <c r="A107" s="468">
        <v>6</v>
      </c>
      <c r="B107" s="422" t="s">
        <v>1188</v>
      </c>
      <c r="C107" s="469" t="s">
        <v>1205</v>
      </c>
      <c r="D107" s="425">
        <f>SUM(D101+D104+D106)</f>
        <v>238276</v>
      </c>
      <c r="E107" s="425">
        <f>SUM(E101+E104+E106)</f>
        <v>25300</v>
      </c>
      <c r="F107" s="425">
        <f>SUM(F101+F104+F106)</f>
        <v>263576</v>
      </c>
      <c r="G107" s="470">
        <f t="shared" si="6"/>
        <v>17.16602016865392</v>
      </c>
      <c r="H107"/>
      <c r="I107"/>
      <c r="J107"/>
      <c r="K107"/>
      <c r="L107"/>
    </row>
    <row r="108" spans="1:12" s="230" customFormat="1" ht="21" customHeight="1" thickBot="1" thickTop="1">
      <c r="A108" s="1151" t="s">
        <v>1247</v>
      </c>
      <c r="B108" s="1152"/>
      <c r="C108" s="471" t="s">
        <v>1205</v>
      </c>
      <c r="D108" s="472">
        <f>SUM(D107,D98,D90,D70,D27,D6)</f>
        <v>1197292</v>
      </c>
      <c r="E108" s="472">
        <f>SUM(E107,E98,E90,E70,E27,E6)</f>
        <v>338160</v>
      </c>
      <c r="F108" s="472">
        <f>SUM(F107,F98,F90,F70,F27,F6)</f>
        <v>1535452</v>
      </c>
      <c r="G108" s="473">
        <f>SUM(G6,G27,G70,G90,G98,G107)</f>
        <v>100</v>
      </c>
      <c r="H108"/>
      <c r="I108"/>
      <c r="J108" s="6"/>
      <c r="K108" s="6"/>
      <c r="L108" s="6"/>
    </row>
    <row r="109" spans="1:12" ht="18.75" customHeight="1" thickTop="1">
      <c r="A109" s="474"/>
      <c r="B109" s="474"/>
      <c r="C109" s="64"/>
      <c r="D109" s="311"/>
      <c r="E109" s="311"/>
      <c r="F109" s="16"/>
      <c r="G109" s="475"/>
      <c r="J109" s="1"/>
      <c r="K109" s="1"/>
      <c r="L109" s="1"/>
    </row>
    <row r="110" spans="1:12" s="230" customFormat="1" ht="18.75" customHeight="1">
      <c r="A110" s="430"/>
      <c r="B110" s="430"/>
      <c r="C110" s="431"/>
      <c r="D110" s="598"/>
      <c r="E110" s="598"/>
      <c r="F110" s="476"/>
      <c r="G110" s="477"/>
      <c r="H110"/>
      <c r="I110"/>
      <c r="J110" s="6"/>
      <c r="K110" s="6"/>
      <c r="L110" s="6"/>
    </row>
    <row r="111" spans="1:12" s="483" customFormat="1" ht="12" customHeight="1">
      <c r="A111" s="478"/>
      <c r="B111" s="479"/>
      <c r="C111" s="480"/>
      <c r="D111" s="599"/>
      <c r="E111" s="599"/>
      <c r="F111" s="482"/>
      <c r="G111" s="481"/>
      <c r="H111"/>
      <c r="I111"/>
      <c r="J111"/>
      <c r="K111"/>
      <c r="L111"/>
    </row>
    <row r="112" spans="1:12" s="483" customFormat="1" ht="12" customHeight="1">
      <c r="A112" s="478"/>
      <c r="B112" s="479"/>
      <c r="C112" s="480"/>
      <c r="D112" s="599"/>
      <c r="E112" s="599"/>
      <c r="F112" s="481"/>
      <c r="G112" s="481"/>
      <c r="H112"/>
      <c r="I112"/>
      <c r="J112"/>
      <c r="K112"/>
      <c r="L112"/>
    </row>
    <row r="113" ht="12.75">
      <c r="F113" s="4"/>
    </row>
    <row r="114" ht="12.75">
      <c r="F114" s="4"/>
    </row>
  </sheetData>
  <mergeCells count="4">
    <mergeCell ref="A1:A2"/>
    <mergeCell ref="B1:B2"/>
    <mergeCell ref="C1:C2"/>
    <mergeCell ref="A108:B108"/>
  </mergeCells>
  <printOptions horizontalCentered="1"/>
  <pageMargins left="0.3937007874015748" right="0.3937007874015748" top="0.984251968503937" bottom="0.984251968503937" header="0.5118110236220472" footer="0.5118110236220472"/>
  <pageSetup firstPageNumber="7" useFirstPageNumber="1" horizontalDpi="600" verticalDpi="600" orientation="portrait" paperSize="9" r:id="rId2"/>
  <headerFooter alignWithMargins="0">
    <oddHeader>&amp;L&amp;"Arial CE,tučné"&amp;12NÁVRH ROZPOČTU NA ROK 2006 - VÝDAJE DLE PARAGRAFŮ</oddHeader>
    <oddFooter>&amp;COddíl III. - &amp;P&amp;RVýdaje dle paragrafů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15" sqref="E15"/>
    </sheetView>
  </sheetViews>
  <sheetFormatPr defaultColWidth="9.00390625" defaultRowHeight="12.75"/>
  <cols>
    <col min="1" max="1" width="10.125" style="374" customWidth="1"/>
    <col min="2" max="2" width="53.75390625" style="1" customWidth="1"/>
    <col min="3" max="3" width="12.125" style="4" customWidth="1"/>
    <col min="4" max="4" width="11.125" style="1" customWidth="1"/>
    <col min="5" max="5" width="9.125" style="507" customWidth="1"/>
    <col min="7" max="16384" width="9.125" style="1" customWidth="1"/>
  </cols>
  <sheetData>
    <row r="1" spans="1:5" ht="13.5" thickTop="1">
      <c r="A1" s="1167" t="s">
        <v>1120</v>
      </c>
      <c r="B1" s="1170" t="s">
        <v>1151</v>
      </c>
      <c r="C1" s="1173" t="s">
        <v>1150</v>
      </c>
      <c r="D1" s="1174"/>
      <c r="E1" s="1175"/>
    </row>
    <row r="2" spans="1:6" s="254" customFormat="1" ht="31.5" customHeight="1">
      <c r="A2" s="1168"/>
      <c r="B2" s="1171"/>
      <c r="C2" s="485" t="s">
        <v>1526</v>
      </c>
      <c r="D2" s="486" t="s">
        <v>1527</v>
      </c>
      <c r="E2" s="487" t="s">
        <v>1160</v>
      </c>
      <c r="F2"/>
    </row>
    <row r="3" spans="1:5" ht="13.5" customHeight="1" thickBot="1">
      <c r="A3" s="1169"/>
      <c r="B3" s="1172"/>
      <c r="C3" s="488" t="s">
        <v>1121</v>
      </c>
      <c r="D3" s="489" t="s">
        <v>1121</v>
      </c>
      <c r="E3" s="490" t="s">
        <v>1161</v>
      </c>
    </row>
    <row r="4" spans="1:6" s="495" customFormat="1" ht="13.5" thickBot="1">
      <c r="A4" s="491" t="s">
        <v>1152</v>
      </c>
      <c r="B4" s="492" t="s">
        <v>479</v>
      </c>
      <c r="C4" s="493">
        <v>971709</v>
      </c>
      <c r="D4" s="492">
        <v>1037382</v>
      </c>
      <c r="E4" s="494">
        <f aca="true" t="shared" si="0" ref="E4:E24">(D4/$D$35)*100</f>
        <v>63.101900936690804</v>
      </c>
      <c r="F4"/>
    </row>
    <row r="5" spans="1:5" ht="12.75">
      <c r="A5" s="409">
        <v>2111</v>
      </c>
      <c r="B5" s="159" t="s">
        <v>914</v>
      </c>
      <c r="C5" s="188">
        <v>43228</v>
      </c>
      <c r="D5" s="159">
        <v>41579</v>
      </c>
      <c r="E5" s="592">
        <f t="shared" si="0"/>
        <v>2.529168559939026</v>
      </c>
    </row>
    <row r="6" spans="1:5" ht="12.75">
      <c r="A6" s="414">
        <v>2112</v>
      </c>
      <c r="B6" s="162" t="s">
        <v>892</v>
      </c>
      <c r="C6" s="176">
        <v>600</v>
      </c>
      <c r="D6" s="162">
        <v>650</v>
      </c>
      <c r="E6" s="593">
        <f t="shared" si="0"/>
        <v>0.039538217945606365</v>
      </c>
    </row>
    <row r="7" spans="1:5" ht="12.75">
      <c r="A7" s="414">
        <v>2131</v>
      </c>
      <c r="B7" s="162" t="s">
        <v>906</v>
      </c>
      <c r="C7" s="176">
        <v>5114</v>
      </c>
      <c r="D7" s="162">
        <v>6414</v>
      </c>
      <c r="E7" s="593">
        <f t="shared" si="0"/>
        <v>0.39015096908172187</v>
      </c>
    </row>
    <row r="8" spans="1:5" ht="12.75">
      <c r="A8" s="414">
        <v>2132</v>
      </c>
      <c r="B8" s="162" t="s">
        <v>1122</v>
      </c>
      <c r="C8" s="176">
        <v>113274</v>
      </c>
      <c r="D8" s="162">
        <v>116240</v>
      </c>
      <c r="E8" s="593">
        <f t="shared" si="0"/>
        <v>7.070649929226589</v>
      </c>
    </row>
    <row r="9" spans="1:5" ht="12.75">
      <c r="A9" s="414">
        <v>2133</v>
      </c>
      <c r="B9" s="162" t="s">
        <v>1510</v>
      </c>
      <c r="C9" s="176">
        <v>0</v>
      </c>
      <c r="D9" s="162">
        <v>13600</v>
      </c>
      <c r="E9" s="593">
        <f t="shared" si="0"/>
        <v>0.8272611754773023</v>
      </c>
    </row>
    <row r="10" spans="1:5" ht="12.75">
      <c r="A10" s="414">
        <v>2141</v>
      </c>
      <c r="B10" s="162" t="s">
        <v>887</v>
      </c>
      <c r="C10" s="176">
        <v>4161</v>
      </c>
      <c r="D10" s="162">
        <v>5705</v>
      </c>
      <c r="E10" s="593">
        <f t="shared" si="0"/>
        <v>0.34702389750720664</v>
      </c>
    </row>
    <row r="11" spans="1:5" ht="12.75">
      <c r="A11" s="414">
        <v>2142</v>
      </c>
      <c r="B11" s="162" t="s">
        <v>1123</v>
      </c>
      <c r="C11" s="176">
        <v>40045</v>
      </c>
      <c r="D11" s="162">
        <v>38045</v>
      </c>
      <c r="E11" s="593">
        <f t="shared" si="0"/>
        <v>2.3142023103701446</v>
      </c>
    </row>
    <row r="12" spans="1:5" ht="12.75">
      <c r="A12" s="414">
        <v>2210</v>
      </c>
      <c r="B12" s="162" t="s">
        <v>884</v>
      </c>
      <c r="C12" s="176">
        <v>9480</v>
      </c>
      <c r="D12" s="162">
        <v>11970</v>
      </c>
      <c r="E12" s="593">
        <f t="shared" si="0"/>
        <v>0.7281114904752433</v>
      </c>
    </row>
    <row r="13" spans="1:5" ht="12.75">
      <c r="A13" s="414">
        <v>2223</v>
      </c>
      <c r="B13" s="162" t="s">
        <v>1597</v>
      </c>
      <c r="C13" s="176">
        <v>3532.2</v>
      </c>
      <c r="D13" s="162">
        <v>0</v>
      </c>
      <c r="E13" s="594" t="s">
        <v>1205</v>
      </c>
    </row>
    <row r="14" spans="1:5" ht="12.75">
      <c r="A14" s="414">
        <v>2229</v>
      </c>
      <c r="B14" s="162" t="s">
        <v>1112</v>
      </c>
      <c r="C14" s="176">
        <v>9032.6</v>
      </c>
      <c r="D14" s="162">
        <v>0</v>
      </c>
      <c r="E14" s="594" t="s">
        <v>1205</v>
      </c>
    </row>
    <row r="15" spans="1:5" ht="12.75">
      <c r="A15" s="414">
        <v>2310</v>
      </c>
      <c r="B15" s="162" t="s">
        <v>1113</v>
      </c>
      <c r="C15" s="176">
        <v>45</v>
      </c>
      <c r="D15" s="162">
        <v>20</v>
      </c>
      <c r="E15" s="656">
        <f t="shared" si="0"/>
        <v>0.0012165605521725035</v>
      </c>
    </row>
    <row r="16" spans="1:5" ht="12.75">
      <c r="A16" s="414">
        <v>2321</v>
      </c>
      <c r="B16" s="162" t="s">
        <v>520</v>
      </c>
      <c r="C16" s="176">
        <v>150</v>
      </c>
      <c r="D16" s="162">
        <v>0</v>
      </c>
      <c r="E16" s="594" t="s">
        <v>1205</v>
      </c>
    </row>
    <row r="17" spans="1:5" ht="12.75">
      <c r="A17" s="414">
        <v>2324</v>
      </c>
      <c r="B17" s="162" t="s">
        <v>706</v>
      </c>
      <c r="C17" s="176">
        <v>3410</v>
      </c>
      <c r="D17" s="162">
        <v>3659</v>
      </c>
      <c r="E17" s="593">
        <f t="shared" si="0"/>
        <v>0.22256975301995952</v>
      </c>
    </row>
    <row r="18" spans="1:5" ht="12.75">
      <c r="A18" s="414">
        <v>2329</v>
      </c>
      <c r="B18" s="162" t="s">
        <v>687</v>
      </c>
      <c r="C18" s="176">
        <v>2207</v>
      </c>
      <c r="D18" s="162">
        <v>5065</v>
      </c>
      <c r="E18" s="593">
        <f t="shared" si="0"/>
        <v>0.3080939598376865</v>
      </c>
    </row>
    <row r="19" spans="1:5" ht="13.5" thickBot="1">
      <c r="A19" s="414">
        <v>2460</v>
      </c>
      <c r="B19" s="162" t="s">
        <v>1125</v>
      </c>
      <c r="C19" s="176">
        <v>29950</v>
      </c>
      <c r="D19" s="162">
        <v>30920</v>
      </c>
      <c r="E19" s="595">
        <f t="shared" si="0"/>
        <v>1.8808026136586904</v>
      </c>
    </row>
    <row r="20" spans="1:6" s="495" customFormat="1" ht="12" customHeight="1" thickBot="1">
      <c r="A20" s="1176" t="s">
        <v>480</v>
      </c>
      <c r="B20" s="1177"/>
      <c r="C20" s="496">
        <f>SUM(C5:C19)</f>
        <v>264228.80000000005</v>
      </c>
      <c r="D20" s="492">
        <f>SUM(D5:D19)</f>
        <v>273867</v>
      </c>
      <c r="E20" s="494">
        <f t="shared" si="0"/>
        <v>16.65878943709135</v>
      </c>
      <c r="F20"/>
    </row>
    <row r="21" spans="1:5" ht="12.75">
      <c r="A21" s="414">
        <v>3111</v>
      </c>
      <c r="B21" s="162" t="s">
        <v>924</v>
      </c>
      <c r="C21" s="176">
        <v>12000</v>
      </c>
      <c r="D21" s="162">
        <v>15000</v>
      </c>
      <c r="E21" s="593">
        <f t="shared" si="0"/>
        <v>0.9124204141293776</v>
      </c>
    </row>
    <row r="22" spans="1:5" ht="12.75">
      <c r="A22" s="414">
        <v>3112</v>
      </c>
      <c r="B22" s="162" t="s">
        <v>1441</v>
      </c>
      <c r="C22" s="176">
        <v>51100</v>
      </c>
      <c r="D22" s="162">
        <v>36000</v>
      </c>
      <c r="E22" s="593">
        <f t="shared" si="0"/>
        <v>2.189808993910506</v>
      </c>
    </row>
    <row r="23" spans="1:5" ht="13.5" thickBot="1">
      <c r="A23" s="414">
        <v>3113</v>
      </c>
      <c r="B23" s="162" t="s">
        <v>1114</v>
      </c>
      <c r="C23" s="176">
        <v>320</v>
      </c>
      <c r="D23" s="162">
        <v>50</v>
      </c>
      <c r="E23" s="656">
        <f t="shared" si="0"/>
        <v>0.0030414013804312585</v>
      </c>
    </row>
    <row r="24" spans="1:6" s="495" customFormat="1" ht="13.5" customHeight="1" thickBot="1">
      <c r="A24" s="1178" t="s">
        <v>474</v>
      </c>
      <c r="B24" s="1179"/>
      <c r="C24" s="496">
        <f>SUM(C21:C23)</f>
        <v>63420</v>
      </c>
      <c r="D24" s="492">
        <f>SUM(D21:D23)</f>
        <v>51050</v>
      </c>
      <c r="E24" s="494">
        <f t="shared" si="0"/>
        <v>3.105270809420315</v>
      </c>
      <c r="F24"/>
    </row>
    <row r="25" spans="1:5" ht="12.75">
      <c r="A25" s="414">
        <v>4111</v>
      </c>
      <c r="B25" s="162" t="s">
        <v>1153</v>
      </c>
      <c r="C25" s="176">
        <v>2333</v>
      </c>
      <c r="D25" s="162">
        <v>0</v>
      </c>
      <c r="E25" s="594" t="s">
        <v>1205</v>
      </c>
    </row>
    <row r="26" spans="1:5" ht="21" customHeight="1">
      <c r="A26" s="414">
        <v>4112</v>
      </c>
      <c r="B26" s="178" t="s">
        <v>1126</v>
      </c>
      <c r="C26" s="176">
        <v>204367.5</v>
      </c>
      <c r="D26" s="162">
        <v>227180</v>
      </c>
      <c r="E26" s="593">
        <f>(D26/$D$35)*100</f>
        <v>13.818911312127465</v>
      </c>
    </row>
    <row r="27" spans="1:5" ht="12.75">
      <c r="A27" s="414">
        <v>4116</v>
      </c>
      <c r="B27" s="162" t="s">
        <v>1154</v>
      </c>
      <c r="C27" s="176">
        <v>6745.5</v>
      </c>
      <c r="D27" s="162">
        <v>0</v>
      </c>
      <c r="E27" s="594" t="s">
        <v>1205</v>
      </c>
    </row>
    <row r="28" spans="1:5" ht="12.75">
      <c r="A28" s="414">
        <v>4121</v>
      </c>
      <c r="B28" s="162" t="s">
        <v>1380</v>
      </c>
      <c r="C28" s="176">
        <v>4500</v>
      </c>
      <c r="D28" s="162">
        <v>3500</v>
      </c>
      <c r="E28" s="593">
        <f>(D28/$D$35)*100</f>
        <v>0.21289809663018808</v>
      </c>
    </row>
    <row r="29" spans="1:5" ht="12.75">
      <c r="A29" s="414">
        <v>4122</v>
      </c>
      <c r="B29" s="162" t="s">
        <v>1051</v>
      </c>
      <c r="C29" s="176">
        <v>3573.3</v>
      </c>
      <c r="D29" s="162">
        <v>0</v>
      </c>
      <c r="E29" s="594" t="s">
        <v>1205</v>
      </c>
    </row>
    <row r="30" spans="1:5" ht="12.75">
      <c r="A30" s="414">
        <v>4131</v>
      </c>
      <c r="B30" s="162" t="s">
        <v>1106</v>
      </c>
      <c r="C30" s="176">
        <v>3596</v>
      </c>
      <c r="D30" s="162">
        <v>0</v>
      </c>
      <c r="E30" s="594" t="s">
        <v>1205</v>
      </c>
    </row>
    <row r="31" spans="1:5" ht="12.75">
      <c r="A31" s="414">
        <v>4213</v>
      </c>
      <c r="B31" s="178" t="s">
        <v>1376</v>
      </c>
      <c r="C31" s="176">
        <v>46037.9</v>
      </c>
      <c r="D31" s="162">
        <v>0</v>
      </c>
      <c r="E31" s="594" t="s">
        <v>1205</v>
      </c>
    </row>
    <row r="32" spans="1:5" ht="12.75">
      <c r="A32" s="414">
        <v>4218</v>
      </c>
      <c r="B32" s="178" t="s">
        <v>712</v>
      </c>
      <c r="C32" s="176">
        <v>0</v>
      </c>
      <c r="D32" s="162">
        <v>51000</v>
      </c>
      <c r="E32" s="594">
        <f>(D32/$D$35)*100</f>
        <v>3.1022294080398836</v>
      </c>
    </row>
    <row r="33" spans="1:5" ht="13.5" thickBot="1">
      <c r="A33" s="497">
        <v>4222</v>
      </c>
      <c r="B33" s="498" t="s">
        <v>523</v>
      </c>
      <c r="C33" s="192">
        <v>1481.9</v>
      </c>
      <c r="D33" s="87">
        <v>0</v>
      </c>
      <c r="E33" s="596" t="s">
        <v>1205</v>
      </c>
    </row>
    <row r="34" spans="1:6" s="495" customFormat="1" ht="13.5" customHeight="1" thickBot="1">
      <c r="A34" s="1180" t="s">
        <v>488</v>
      </c>
      <c r="B34" s="1181"/>
      <c r="C34" s="499">
        <f>SUM(C25:C33)</f>
        <v>272635.10000000003</v>
      </c>
      <c r="D34" s="637">
        <f>SUM(D25:D33)</f>
        <v>281680</v>
      </c>
      <c r="E34" s="500">
        <f>(D34/$D$35)*100</f>
        <v>17.13403881679754</v>
      </c>
      <c r="F34"/>
    </row>
    <row r="35" spans="1:6" s="230" customFormat="1" ht="21" customHeight="1" thickBot="1" thickTop="1">
      <c r="A35" s="1165" t="s">
        <v>1155</v>
      </c>
      <c r="B35" s="1166"/>
      <c r="C35" s="501">
        <f>SUM(C34,C24,C20,C4)</f>
        <v>1571992.9000000001</v>
      </c>
      <c r="D35" s="638">
        <f>SUM(D34,D24,D20,D4)</f>
        <v>1643979</v>
      </c>
      <c r="E35" s="502">
        <f>(D35/$D$35)*100</f>
        <v>100</v>
      </c>
      <c r="F35"/>
    </row>
    <row r="36" spans="1:6" s="230" customFormat="1" ht="13.5" customHeight="1" thickTop="1">
      <c r="A36" s="503"/>
      <c r="B36" s="503"/>
      <c r="C36" s="504"/>
      <c r="D36" s="505"/>
      <c r="E36" s="506"/>
      <c r="F36"/>
    </row>
    <row r="104" ht="9.75" customHeight="1"/>
  </sheetData>
  <mergeCells count="7">
    <mergeCell ref="A35:B35"/>
    <mergeCell ref="A1:A3"/>
    <mergeCell ref="B1:B3"/>
    <mergeCell ref="C1:E1"/>
    <mergeCell ref="A20:B20"/>
    <mergeCell ref="A24:B24"/>
    <mergeCell ref="A34:B34"/>
  </mergeCells>
  <printOptions horizontalCentered="1"/>
  <pageMargins left="0.3937007874015748" right="0.3937007874015748" top="0.984251968503937" bottom="0.984251968503937" header="0.5118110236220472" footer="0.5118110236220472"/>
  <pageSetup firstPageNumber="10" useFirstPageNumber="1" horizontalDpi="600" verticalDpi="600" orientation="portrait" paperSize="9" r:id="rId2"/>
  <headerFooter alignWithMargins="0">
    <oddHeader>&amp;L&amp;"Arial CE,tučné"&amp;12NÁVRH ROZPOČTU NA ROK 2006 - PŘÍJMY DLE POLOŽEK</oddHeader>
    <oddFooter>&amp;COddíl III. - &amp;P &amp;RPříjmy dle položek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rozpočtu 2006</dc:title>
  <dc:subject/>
  <dc:creator>V. Skálová</dc:creator>
  <cp:keywords/>
  <dc:description/>
  <cp:lastModifiedBy>M.Ú. České Budějovice</cp:lastModifiedBy>
  <cp:lastPrinted>2005-11-30T09:49:08Z</cp:lastPrinted>
  <dcterms:created xsi:type="dcterms:W3CDTF">1999-02-24T09:24:54Z</dcterms:created>
  <dcterms:modified xsi:type="dcterms:W3CDTF">2005-12-16T10:51:28Z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