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360" yWindow="315" windowWidth="9690" windowHeight="7290" activeTab="3"/>
  </bookViews>
  <sheets>
    <sheet name="P2002" sheetId="1" r:id="rId1"/>
    <sheet name="V2002" sheetId="2" r:id="rId2"/>
    <sheet name="Příjmy" sheetId="3" r:id="rId3"/>
    <sheet name="BV" sheetId="4" r:id="rId4"/>
    <sheet name="KV" sheetId="5" r:id="rId5"/>
    <sheet name="fin." sheetId="6" r:id="rId6"/>
    <sheet name="P§" sheetId="7" r:id="rId7"/>
    <sheet name="V§" sheetId="8" r:id="rId8"/>
    <sheet name="Pp" sheetId="9" r:id="rId9"/>
    <sheet name="Vp" sheetId="10" r:id="rId10"/>
    <sheet name="Fp" sheetId="11" r:id="rId11"/>
    <sheet name="ROP" sheetId="12" r:id="rId12"/>
    <sheet name="ROV" sheetId="13" r:id="rId13"/>
    <sheet name="obsah" sheetId="14" r:id="rId14"/>
  </sheets>
  <definedNames>
    <definedName name="_xlnm.Print_Titles" localSheetId="3">'BV'!$1:$4</definedName>
    <definedName name="_xlnm.Print_Titles" localSheetId="4">'KV'!$1:$4</definedName>
    <definedName name="_xlnm.Print_Titles" localSheetId="6">'P§'!$1:$2</definedName>
    <definedName name="_xlnm.Print_Titles" localSheetId="2">'Příjmy'!$1:$4</definedName>
    <definedName name="_xlnm.Print_Titles" localSheetId="11">'ROP'!$1:$2</definedName>
    <definedName name="_xlnm.Print_Titles" localSheetId="12">'ROV'!$1:$2</definedName>
    <definedName name="_xlnm.Print_Titles" localSheetId="7">'V§'!$1:$2</definedName>
    <definedName name="_xlnm.Print_Titles" localSheetId="1">'V2002'!$1:$3</definedName>
    <definedName name="_xlnm.Print_Titles" localSheetId="9">'Vp'!$1:$3</definedName>
  </definedNames>
  <calcPr fullCalcOnLoad="1"/>
</workbook>
</file>

<file path=xl/sharedStrings.xml><?xml version="1.0" encoding="utf-8"?>
<sst xmlns="http://schemas.openxmlformats.org/spreadsheetml/2006/main" count="3618" uniqueCount="1609">
  <si>
    <t>Nákup ostatních služeb - odvoz odpadu</t>
  </si>
  <si>
    <t>Nákup ostatních služeb - vazba tiskopisů</t>
  </si>
  <si>
    <t>Nákup ostatních služeb - servis kopírek</t>
  </si>
  <si>
    <t>Nákup ostatních služeb - tiskařské práce</t>
  </si>
  <si>
    <t>Nákup ostatních služeb - nákl.přeprava, stěhování</t>
  </si>
  <si>
    <t>Ostatní poskytované zálohy a jistiny - karty CCS</t>
  </si>
  <si>
    <t>Náhrady platů - CVS</t>
  </si>
  <si>
    <t>Nákup materiálu - protipovodňové pytle</t>
  </si>
  <si>
    <t>Nákup materiálu jinde nezařazený - skleničky</t>
  </si>
  <si>
    <t>Nákup materiálu - pro občanské obřady</t>
  </si>
  <si>
    <t>Nákup ostatních služeb - honoráře</t>
  </si>
  <si>
    <t>Nákup ostatních služeb - tisk</t>
  </si>
  <si>
    <t>109 celkem</t>
  </si>
  <si>
    <t>Matriční úřad</t>
  </si>
  <si>
    <t>DHDM - mapy</t>
  </si>
  <si>
    <t>Nákup ostatních služeb - stav.histor.průzkum</t>
  </si>
  <si>
    <t>Nákup ostatních služeb - drobné dopravní studie</t>
  </si>
  <si>
    <t>Nákup ostatních služeb - sociologie, statistika</t>
  </si>
  <si>
    <t>Nákup ostatních služeb - kopírování, fotodokumentace</t>
  </si>
  <si>
    <t>Nákup ostatních služeb - rozvoj cyklistiky</t>
  </si>
  <si>
    <t>Nákup ostatních služeb - preference HD</t>
  </si>
  <si>
    <t>Nákup ostatních služeb - dopravní podklady</t>
  </si>
  <si>
    <t>Nákup ostatních služeb - soutěže</t>
  </si>
  <si>
    <t>Nákup ostatních služeb - hydrogeologický průzkum</t>
  </si>
  <si>
    <t>Nákup ostatních služeb - výstavy, propagace</t>
  </si>
  <si>
    <t xml:space="preserve">Ostatní neinv.dotace pod.subj. - regenerace MPR </t>
  </si>
  <si>
    <t>Odbor územního plánování a architektury</t>
  </si>
  <si>
    <t>Nákup ostatních služeb - kopírování dokumentace</t>
  </si>
  <si>
    <t>Nákup ostatních služeb - zveřejňování veřejných zakázek</t>
  </si>
  <si>
    <t>Nákup ostatních služeb - konzervace sochy</t>
  </si>
  <si>
    <t>Nákup ostatních služeb - zhotovení výst.panelů</t>
  </si>
  <si>
    <t>Ost.neinv.výdaje jinde nezařazené-soutěž.popl.</t>
  </si>
  <si>
    <t>Ostatní neinvestiční transfery obyvatelstvu</t>
  </si>
  <si>
    <t>Ost.neinv.výdaje jinde nezařazené-vratky SP</t>
  </si>
  <si>
    <t>Stavební úřad</t>
  </si>
  <si>
    <t>Konzult.,porad.a práv.služby - znal. posudky</t>
  </si>
  <si>
    <t>Konzult.,porad.a právní služby - geom. plán.</t>
  </si>
  <si>
    <t>Nákup ostatních služeb - inzerce</t>
  </si>
  <si>
    <t>Nákup ostatních služeb - realitní kanceláře</t>
  </si>
  <si>
    <t>Ost.neinvestiční výdaje jinde nezařazené - půdní vestavby</t>
  </si>
  <si>
    <t xml:space="preserve">Ost.neinvestiční výdaje jinde nezařazené </t>
  </si>
  <si>
    <t xml:space="preserve">DHDM - vodoměry </t>
  </si>
  <si>
    <t>DHDM - lavičky, dětské prvky</t>
  </si>
  <si>
    <t>DHDM - přeznačení historického centra</t>
  </si>
  <si>
    <t>DHDM - přeznačení centrální zóny</t>
  </si>
  <si>
    <t>Nákup materiálu - rezidentní karty</t>
  </si>
  <si>
    <t>Nákup materiálu - parkovací lístky</t>
  </si>
  <si>
    <t>Studená voda - kašny a pítka</t>
  </si>
  <si>
    <t>Služby peněžních ústavů - pojistné majetku</t>
  </si>
  <si>
    <t>Konzult.,porad.a práv.služby - mostní listy</t>
  </si>
  <si>
    <t>Konzult.,porad.a práv.služby - Šv.Hrádek monitoring</t>
  </si>
  <si>
    <t>Nákup ostatních služeb - ruční úklid</t>
  </si>
  <si>
    <t>Nákup ostatních služeb - čištění kašen, pítek</t>
  </si>
  <si>
    <t>Nákup ostatních služeb - čištění kanalizačních vpustí</t>
  </si>
  <si>
    <t>Nákup ostatních služeb - správa zařízení MŠ</t>
  </si>
  <si>
    <t>Nákup ostatních služeb - správa zařízení ZŠ</t>
  </si>
  <si>
    <t>Nákup ostatních služeb - správa zařízení ŠJ</t>
  </si>
  <si>
    <t xml:space="preserve">Nákup ostatních služeb - vyvážení odpad.košů </t>
  </si>
  <si>
    <t>Nákup ostatních služeb - separovaný sběr</t>
  </si>
  <si>
    <t>Nákup ostatních služeb - sběrné dvory stabilní</t>
  </si>
  <si>
    <t>Nákup ostatních služeb - sběrné dvory mobilní</t>
  </si>
  <si>
    <t>Nákup ostatních služeb - likvidace a svoz komun.odpadu</t>
  </si>
  <si>
    <t>Nákup ostatních služeb - likvidace černých skládek</t>
  </si>
  <si>
    <t>Nákup ostatních služeb - zeleň Vltava</t>
  </si>
  <si>
    <t>Nákup ostatních služeb - zeleň Máj</t>
  </si>
  <si>
    <t>Nákup ostatních služeb - zeleň Šumava</t>
  </si>
  <si>
    <t>Nákup ostatních služeb - zeleň Pražské předměstí</t>
  </si>
  <si>
    <t>Nákup ostatních služeb - zeleň Pekárenská</t>
  </si>
  <si>
    <t>Nákup ostatních služeb - zeleň Rožnov</t>
  </si>
  <si>
    <t>Nákup ostatních služeb - zeleň Stromovka</t>
  </si>
  <si>
    <t>Nákup ostatních služeb - zeleň Suché Vrbné</t>
  </si>
  <si>
    <t>Nákup ostatních služeb - Centrální park</t>
  </si>
  <si>
    <t>Nákup ostatních služeb - zeleň kasárny Čt.Dvory</t>
  </si>
  <si>
    <t>Nákup ostatních služeb - úklid travnatých ploch</t>
  </si>
  <si>
    <t>Nákup ostatních služeb - výměna písku pískovišť</t>
  </si>
  <si>
    <t>Nákup ostatních služeb - kácení, prořez. a frézování</t>
  </si>
  <si>
    <t>Nákup ostatních služeb - nové výsadby</t>
  </si>
  <si>
    <t>Nákup ostatních služeb - terénní úpr. neudrž.pozemků</t>
  </si>
  <si>
    <t>Nákup ostatních služeb - chem.likvidace klíněnky</t>
  </si>
  <si>
    <t xml:space="preserve">Nákup ostatních služeb - pasportizace VZ </t>
  </si>
  <si>
    <t>Nákup ostatních služeb - deratizace</t>
  </si>
  <si>
    <t>Nákup ostatních služeb - zeleň Malý jez</t>
  </si>
  <si>
    <t>Nákup ostatních služeb - zeleň ZTV Máj</t>
  </si>
  <si>
    <t>Nákup ostatních služeb - fotopráce</t>
  </si>
  <si>
    <t>Nákup ostatních služeb - obstaravatelská odm. SD</t>
  </si>
  <si>
    <t>Nákup ostatních služeb - fotbalový stadion</t>
  </si>
  <si>
    <t>Nákup ostatních služeb - značení mostů</t>
  </si>
  <si>
    <t>Nákup ostatních služeb - veř.zeleň - povodně</t>
  </si>
  <si>
    <t>Nákup ostatních služeb - povýs.údržba Sady</t>
  </si>
  <si>
    <t>Opravy a udržování - fotbalový stadion</t>
  </si>
  <si>
    <t>Opravy a udržování - kašen a pítek</t>
  </si>
  <si>
    <t>Opravy a udržování - neziskové objekty</t>
  </si>
  <si>
    <t>Vratka nájemného</t>
  </si>
  <si>
    <t>DHDM - výpočetní technika</t>
  </si>
  <si>
    <t>Nákup ostatních služeb - atestace IS/IT</t>
  </si>
  <si>
    <t>Nákup ostatních služeb - zaškolení obsluhy, ostatní</t>
  </si>
  <si>
    <t xml:space="preserve">Nákup materiálu - na údržbu </t>
  </si>
  <si>
    <t>Nákup ostatních služeb - připojení k síti Internet</t>
  </si>
  <si>
    <t>Nákup ostatních služeb - správa databází a SW</t>
  </si>
  <si>
    <t>Služby telekom.a radiokom.-datové propojení budov</t>
  </si>
  <si>
    <t>Odbor informatiky</t>
  </si>
  <si>
    <t>Nákup ostatních služeb - inzerce a propagace</t>
  </si>
  <si>
    <t>Nákup ostatních služeb - statistika</t>
  </si>
  <si>
    <t>Nákup ostatních služeb - týden zahraniční kultury</t>
  </si>
  <si>
    <t>Nákup ostatních služeb - spolupráce s partnerskými městy</t>
  </si>
  <si>
    <t>Nákup ostatních služeb - ostatní zahr. spolupráce</t>
  </si>
  <si>
    <t>Nákup ostatních služeb - překlady a tlumočení</t>
  </si>
  <si>
    <t>Ostatní platy - refundace</t>
  </si>
  <si>
    <t>Odměny členů zastupitelstev obcí a krajů</t>
  </si>
  <si>
    <t xml:space="preserve">Služby školení a vzdělávání </t>
  </si>
  <si>
    <t>Nákup ostatních služeb - lékařské vstupní prohlídky</t>
  </si>
  <si>
    <t>Ostatní nákupy jinde nezařazené - ošatné</t>
  </si>
  <si>
    <t>Náhrady za výkon civilní služby</t>
  </si>
  <si>
    <t xml:space="preserve">121 celkem  </t>
  </si>
  <si>
    <t>Odbor památkové péče</t>
  </si>
  <si>
    <t>Nákup materiálu - publikace</t>
  </si>
  <si>
    <t>Nákup materiálu - propagace Budvar, KIN</t>
  </si>
  <si>
    <t>Nákup ostatních služeb - propag.tiskoviny</t>
  </si>
  <si>
    <t>Nákup ostatních služeb - tuzemské výstavy</t>
  </si>
  <si>
    <t>Nákup ostatních služeb - zahraniční výstavy</t>
  </si>
  <si>
    <t>Nákup ostatních služeb - propagační akce CR</t>
  </si>
  <si>
    <t>Nákup ostatních služeb - příprava pro investory</t>
  </si>
  <si>
    <t>Nákup ostatních služeb - strateg.investice</t>
  </si>
  <si>
    <t>122 celkem</t>
  </si>
  <si>
    <t>Odbor rozvoje a cestovního ruchu</t>
  </si>
  <si>
    <t>DHDM - spoluúčast na programu prevence</t>
  </si>
  <si>
    <t xml:space="preserve">DHDM  </t>
  </si>
  <si>
    <t>Studená voda - NP</t>
  </si>
  <si>
    <t>Nákup ostatních služeb - poplatky TV+R NP</t>
  </si>
  <si>
    <t>Nákup ostatních služeb - rekreace</t>
  </si>
  <si>
    <t xml:space="preserve">Nákup ostatních služeb - dětská rekreace </t>
  </si>
  <si>
    <t xml:space="preserve">Nákup ostatních služeb - kultura a sport </t>
  </si>
  <si>
    <t xml:space="preserve">Nákup ostatních služeb - příspěvek na stravování </t>
  </si>
  <si>
    <t>Neinvest.půjčené prostředky obyvatelstvu</t>
  </si>
  <si>
    <t xml:space="preserve">Dopravní prostředky </t>
  </si>
  <si>
    <t>Inv.půjčené prostředky obyv. - FRB</t>
  </si>
  <si>
    <t>Nákup DHM - výkup předmětů kultur. hodnoty</t>
  </si>
  <si>
    <t>Budovy, haly a stavby - st. úpravy Kněžská</t>
  </si>
  <si>
    <t>Ost. nákup DNM - protipovodňový plán</t>
  </si>
  <si>
    <t>Ostatní nákup DNM - RP Pražské předměstí</t>
  </si>
  <si>
    <t>Ostatní nákup DNM - RP hist.jádro - čistopis</t>
  </si>
  <si>
    <t>Ostatní nákup DNM - US Litvín.silnice</t>
  </si>
  <si>
    <t>Ostatní nákup DNM - ÚPnM - změny</t>
  </si>
  <si>
    <t>Ostatní nákup DNM - RP Plavská</t>
  </si>
  <si>
    <t>Ostatní nákup DNM - reg.panel.sídlišť</t>
  </si>
  <si>
    <t>Ostatní nákup DNM - navazující dokumentace</t>
  </si>
  <si>
    <t>Ostatní nákup DNM - Husova kol.</t>
  </si>
  <si>
    <t>Ostatní nákup DNM - US U papíren</t>
  </si>
  <si>
    <t>Ostatní nákup DNM - US Zavadilka sever</t>
  </si>
  <si>
    <t>Ostatní nákup DNM - UTP lok.pro bydlení</t>
  </si>
  <si>
    <t>Ostatní nákup DNM - UTP záchyt.park.</t>
  </si>
  <si>
    <t>Ostatní nákup DNM - UTP park.objekty</t>
  </si>
  <si>
    <t>Ostatní nákup DNM - návrh nových kult.pam.</t>
  </si>
  <si>
    <t>Ostatní nákup DNM - akt.prog.regenerace</t>
  </si>
  <si>
    <t>Sběrač B - Husova kolonie</t>
  </si>
  <si>
    <t>Zanádražní komunikace - PD</t>
  </si>
  <si>
    <t>ZTV Husova kolonie - PD</t>
  </si>
  <si>
    <t>Sokolský ostrov - komunikač.propojení - PD</t>
  </si>
  <si>
    <t>ZTV Třebotovice - související výdaje</t>
  </si>
  <si>
    <t>Rekonstrukce zimního stadiónu</t>
  </si>
  <si>
    <t>Most přes Malši</t>
  </si>
  <si>
    <t>Kanalizace v povodí sběrače A, B</t>
  </si>
  <si>
    <t>Kanalizace - sběrač C, D</t>
  </si>
  <si>
    <t>Trakční a trolejové vedení</t>
  </si>
  <si>
    <t>Trakční a trolejové vedení - strojní zařízení</t>
  </si>
  <si>
    <t>Trakční a trolejové vedení - investiční úroky</t>
  </si>
  <si>
    <t>Parter Máj - střed</t>
  </si>
  <si>
    <t>ZTV Husova kolonie - průmyslová zóna - PD</t>
  </si>
  <si>
    <t>Opravy komunikací - povodně-Pražská,Průběžná</t>
  </si>
  <si>
    <t>Nákup ostatních služeb - odpad povodně</t>
  </si>
  <si>
    <t>Opravy a udržování - opravy objektů</t>
  </si>
  <si>
    <t xml:space="preserve">Průmyslová zóna - investiční úroky </t>
  </si>
  <si>
    <t>Zajištění přívodu vody do nádrže Bagr</t>
  </si>
  <si>
    <t>Cyklistické trasy</t>
  </si>
  <si>
    <t>Domov důchodců Máj - související výdaje</t>
  </si>
  <si>
    <t>Hygienizace parku Stromovka</t>
  </si>
  <si>
    <t>Ochranná hráz Trilčův Jez</t>
  </si>
  <si>
    <t>Rekonstrukce vytápěcího zařízení</t>
  </si>
  <si>
    <t>Rekonstrukce Pekárenská</t>
  </si>
  <si>
    <t>Rekonstrukce Lomského, Pohůrecká</t>
  </si>
  <si>
    <t>Rekonstrukce Želivského, Puchmajerova</t>
  </si>
  <si>
    <t>Zachycení a odvedení vod z extravilánu</t>
  </si>
  <si>
    <t>Fotbalový stadion</t>
  </si>
  <si>
    <t>Fotbalový stadion - PD</t>
  </si>
  <si>
    <t>Fotbalový stadion - související výdaje</t>
  </si>
  <si>
    <t>115 byt. Jednotek Máj - jih III.etapa</t>
  </si>
  <si>
    <t>Přepočty nákladů staveb</t>
  </si>
  <si>
    <t>Kopírování dokumentace</t>
  </si>
  <si>
    <t>Inzerce</t>
  </si>
  <si>
    <t>Zaměřování staveb</t>
  </si>
  <si>
    <t>Studie</t>
  </si>
  <si>
    <t>Nepeněžní plnění JVS</t>
  </si>
  <si>
    <t xml:space="preserve">Ostatní nákup DNM - energetický generel </t>
  </si>
  <si>
    <t>Zrušení septiků</t>
  </si>
  <si>
    <t>Budovy, haly a stavby - Švábův Hrádek</t>
  </si>
  <si>
    <t>PD - kompostárna</t>
  </si>
  <si>
    <t>Hlavní aplikační vrstva</t>
  </si>
  <si>
    <t>Převod části GOS na WEB platformu</t>
  </si>
  <si>
    <t>Ostatní nákup DNM - rozšíření DTMM</t>
  </si>
  <si>
    <t xml:space="preserve">Výpočetní technika - bezpečnost </t>
  </si>
  <si>
    <t>Rozšíření diskové kapacity serverů</t>
  </si>
  <si>
    <t>Investiční dotace zřízeným PO</t>
  </si>
  <si>
    <t>Investiční dotace na nákup prostředků MHD</t>
  </si>
  <si>
    <t>103 - ODSH</t>
  </si>
  <si>
    <t>109 - MÚ</t>
  </si>
  <si>
    <t>113 - SÚ</t>
  </si>
  <si>
    <t>122 - ORCR</t>
  </si>
  <si>
    <t>121 - OPP</t>
  </si>
  <si>
    <t>Dopravní prostředky - nákup vozidel</t>
  </si>
  <si>
    <t>Světelná signalizační zařízení</t>
  </si>
  <si>
    <t>Rekonstrukce radnice</t>
  </si>
  <si>
    <t>ZTV Třebotovice</t>
  </si>
  <si>
    <t>Regenerace panelových sídlišť</t>
  </si>
  <si>
    <t>Domov důchodců Máj</t>
  </si>
  <si>
    <t>Výstavba kanalizačních vpustí</t>
  </si>
  <si>
    <t>Krajinská 35</t>
  </si>
  <si>
    <t>Konzult.,porad.a právní služby - tech.pomoc</t>
  </si>
  <si>
    <t>MŠ U Pramene - Pohůrka</t>
  </si>
  <si>
    <t>ZŠ Bezdrevská - Vltava</t>
  </si>
  <si>
    <t>ZŠ Máj I</t>
  </si>
  <si>
    <t>ZŠ Máj II</t>
  </si>
  <si>
    <t>ZŠ L. Kuby - Rožnov</t>
  </si>
  <si>
    <t>ZŠ Pohůrecká - Suché Vrbné</t>
  </si>
  <si>
    <t>ZŠ Rudolfovská 143 - Nové Vráto</t>
  </si>
  <si>
    <t>ZŠ Vl. Rady - Mladé</t>
  </si>
  <si>
    <t>Konzult.,porad. a právní služby - expertní činnost</t>
  </si>
  <si>
    <t>Služby zpracování dat - aktualizace DTMM</t>
  </si>
  <si>
    <t>Služby zpracování dat - pilotní projekt GIS</t>
  </si>
  <si>
    <t xml:space="preserve">Knihy, učební pomůcky a tisk </t>
  </si>
  <si>
    <t>Opravy a udržování</t>
  </si>
  <si>
    <t>5499</t>
  </si>
  <si>
    <t>113 celkem</t>
  </si>
  <si>
    <t>5362</t>
  </si>
  <si>
    <t>Platby daní a poplatků - převod nemovitostí</t>
  </si>
  <si>
    <t>Opravy a udržování - parkovacích automatů</t>
  </si>
  <si>
    <t>Opravy a udržování - komunikací</t>
  </si>
  <si>
    <t>3745</t>
  </si>
  <si>
    <t>Opravy a udržování - pískovišť a laviček</t>
  </si>
  <si>
    <t>119 celkem</t>
  </si>
  <si>
    <t>6112</t>
  </si>
  <si>
    <t>Služby školení a vzdělávání - jazykové kurzy</t>
  </si>
  <si>
    <t>Příjmy z pron.ost.nemovitostí - rezervé</t>
  </si>
  <si>
    <t>Příjmy z pron.ost.nemovitostí - komunikace</t>
  </si>
  <si>
    <t>Příjmy z pron.ost.nemovitostí - NP</t>
  </si>
  <si>
    <t>bez paragrafového členění - splátky půjček</t>
  </si>
  <si>
    <t>102,108,119,120,195</t>
  </si>
  <si>
    <t>Státní moc, st.správa, územní samospráva</t>
  </si>
  <si>
    <t>Sociální péče a pomoc a společné činnosti v soc.zabezpečení a politice zaměstnanosti</t>
  </si>
  <si>
    <t>DPM, 111</t>
  </si>
  <si>
    <t>105,115,PO</t>
  </si>
  <si>
    <t>SMK</t>
  </si>
  <si>
    <t>110</t>
  </si>
  <si>
    <t>102,105,112-116,VS</t>
  </si>
  <si>
    <t>Jeslová a azyl.zařízení</t>
  </si>
  <si>
    <t xml:space="preserve">CSS,ÚSP,112 </t>
  </si>
  <si>
    <t>102,4,8,110-120,195</t>
  </si>
  <si>
    <t>102,12,13,115</t>
  </si>
  <si>
    <t>Pořízení, zachování a obnova hodnot místního kult., národ.a hist.povědomí</t>
  </si>
  <si>
    <t>Rekultivace půdy po skládkách odpadů</t>
  </si>
  <si>
    <t>Volby do Parlamentu ČR</t>
  </si>
  <si>
    <t xml:space="preserve">Úhrada sankcí jiným rozpočtům  </t>
  </si>
  <si>
    <t>Služby školení a vzdělávání - personalistika, řízení, mzdy</t>
  </si>
  <si>
    <t>Cestovné - školení a porady VO</t>
  </si>
  <si>
    <t>120 celkem</t>
  </si>
  <si>
    <t>Opravy a udržování - malování a nátěry</t>
  </si>
  <si>
    <t>MŠ K. Štěcha</t>
  </si>
  <si>
    <t>MŠ E. Pittera</t>
  </si>
  <si>
    <t>Programové vybavení - ekonomický SW</t>
  </si>
  <si>
    <t>Programové vybavení - spisová služba</t>
  </si>
  <si>
    <t>Programové vybavení - upgrade SW</t>
  </si>
  <si>
    <t>Výpočetní technika - upgrade HW</t>
  </si>
  <si>
    <t>Opravy a udržování - dopravních prostředků</t>
  </si>
  <si>
    <t>Opravy a udržování - běžné</t>
  </si>
  <si>
    <t>Platby daní a poplatků</t>
  </si>
  <si>
    <t>192 celkem</t>
  </si>
  <si>
    <t>ZTV Husova kolonie - průmyslová zóna</t>
  </si>
  <si>
    <t>Opravy a udržování - Destarolů</t>
  </si>
  <si>
    <t>194 celkem</t>
  </si>
  <si>
    <t xml:space="preserve">FO  </t>
  </si>
  <si>
    <r>
      <t xml:space="preserve">102 - Finanční odbor 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dotace od obcí</t>
    </r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</si>
  <si>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Investiční dotace od mezinárodních institucí</t>
    </r>
  </si>
  <si>
    <t>Nákup ostatních služeb - činnost odborného lesního hospodáře</t>
  </si>
  <si>
    <t>Neinvestiční příspěvky ostatním PO</t>
  </si>
  <si>
    <t>Neinv.dot.občanským sdružením - Sdružení obrany spotřebitelů</t>
  </si>
  <si>
    <t>Převody HČ pro bytové domy ve správě SD</t>
  </si>
  <si>
    <t>Neinv.dotace obecně prospěšným org.</t>
  </si>
  <si>
    <t>Neinv. dotace církvím a náboženským společ.</t>
  </si>
  <si>
    <t>Neinv.příspěvky zřízeným příspěvkovým org.</t>
  </si>
  <si>
    <t>Neinv. příspěvky ostatním příspěvkovým org.</t>
  </si>
  <si>
    <t>Neinvestiční dotace vysokým školám</t>
  </si>
  <si>
    <t xml:space="preserve">Účelové neinv. transfery nepodnik.fyz.osobám  </t>
  </si>
  <si>
    <t>Ostatní platy - refundace ŠJ</t>
  </si>
  <si>
    <t>Neinvestiční dotace obcím</t>
  </si>
  <si>
    <t>Nákup DHDM - referendum</t>
  </si>
  <si>
    <t>Pohonné hmoty a maziva - referendum</t>
  </si>
  <si>
    <t>Služby pošt - referendum</t>
  </si>
  <si>
    <t>Služby telekomunikací a radiokomunikací-ref.</t>
  </si>
  <si>
    <t>Nájemné - referendum</t>
  </si>
  <si>
    <t>Služby školení a vzdělávání - referendum</t>
  </si>
  <si>
    <t>Nákup ostatních služeb - referendum</t>
  </si>
  <si>
    <t>Opravy a udržování - referendum</t>
  </si>
  <si>
    <t>Pohoštění - stravné referendum</t>
  </si>
  <si>
    <t>Nákup ostatních služeb - IDS</t>
  </si>
  <si>
    <t>Opravy a udržování - cyklostezky</t>
  </si>
  <si>
    <t>Opravy a udržování - sklad CO</t>
  </si>
  <si>
    <t>Opravy a udržování - Lannova č. 62</t>
  </si>
  <si>
    <t>Opravy a udržování - hrací plocha</t>
  </si>
  <si>
    <t>Cestovné</t>
  </si>
  <si>
    <t>Vodohospodářské strojní investice</t>
  </si>
  <si>
    <t>Rekonstrukce přívodních řadů</t>
  </si>
  <si>
    <t>Rekonstrukce přívodních řadů-souvis.výd.</t>
  </si>
  <si>
    <t>ZTV Třebotovice - strojní zařízení</t>
  </si>
  <si>
    <t>Domov důchodců Máj - stroje a zařízení</t>
  </si>
  <si>
    <t>Odvodnění skládky Švábův Hrádek-souv.výd.</t>
  </si>
  <si>
    <t>ČOV - stavební část</t>
  </si>
  <si>
    <t>ČOV - strojní investice</t>
  </si>
  <si>
    <t>Výkupy staveb ZTV</t>
  </si>
  <si>
    <t>Věž Železná panna</t>
  </si>
  <si>
    <t>Nájemné - fotbalový stadion</t>
  </si>
  <si>
    <t>dotace od obcí - veřejnoprávní smlouvy</t>
  </si>
  <si>
    <t>Nákup ostatních služeb - zprac.lesn.hosp.osnov</t>
  </si>
  <si>
    <t>Nákup ostatních služeb - měření .spadu</t>
  </si>
  <si>
    <t xml:space="preserve">Dávky soc. péče pro sociálně vyloučené </t>
  </si>
  <si>
    <t>Protipovodňová opatření - PD</t>
  </si>
  <si>
    <t>Elektrická energie - NP</t>
  </si>
  <si>
    <t>Teplo</t>
  </si>
  <si>
    <t>Opravy a udržování - NP</t>
  </si>
  <si>
    <t>Platby daní a poplatků - daň z nemovitosti</t>
  </si>
  <si>
    <t>195 celkem</t>
  </si>
  <si>
    <t>201</t>
  </si>
  <si>
    <t>Neinvestiční příspěvky zřízeným PO</t>
  </si>
  <si>
    <t>201 celkem</t>
  </si>
  <si>
    <t>202</t>
  </si>
  <si>
    <t>203</t>
  </si>
  <si>
    <t>205</t>
  </si>
  <si>
    <t>206</t>
  </si>
  <si>
    <t>207</t>
  </si>
  <si>
    <t>207 celkem</t>
  </si>
  <si>
    <t>208</t>
  </si>
  <si>
    <t>209</t>
  </si>
  <si>
    <t>210</t>
  </si>
  <si>
    <t>211</t>
  </si>
  <si>
    <t>212</t>
  </si>
  <si>
    <t>212 celkem</t>
  </si>
  <si>
    <t>213</t>
  </si>
  <si>
    <t>214</t>
  </si>
  <si>
    <t>215</t>
  </si>
  <si>
    <t>216</t>
  </si>
  <si>
    <t>216 celkem</t>
  </si>
  <si>
    <t>217</t>
  </si>
  <si>
    <t>217 celkem</t>
  </si>
  <si>
    <t>218</t>
  </si>
  <si>
    <t>218 celkem</t>
  </si>
  <si>
    <t>219</t>
  </si>
  <si>
    <t>219 celkem</t>
  </si>
  <si>
    <t>220</t>
  </si>
  <si>
    <t>221</t>
  </si>
  <si>
    <t>222</t>
  </si>
  <si>
    <t>223</t>
  </si>
  <si>
    <t>ZŠ J.Š. Baara</t>
  </si>
  <si>
    <t>224</t>
  </si>
  <si>
    <t>224 celkem</t>
  </si>
  <si>
    <t>225</t>
  </si>
  <si>
    <t>227</t>
  </si>
  <si>
    <t>228</t>
  </si>
  <si>
    <t>229</t>
  </si>
  <si>
    <t>265</t>
  </si>
  <si>
    <t>265 celkem</t>
  </si>
  <si>
    <t>271</t>
  </si>
  <si>
    <t>3311</t>
  </si>
  <si>
    <t>272</t>
  </si>
  <si>
    <t>Odvodnění skládky Švábův Hrádek</t>
  </si>
  <si>
    <t>273</t>
  </si>
  <si>
    <t>3313</t>
  </si>
  <si>
    <t>Opravy a udržování - vodorovného značení</t>
  </si>
  <si>
    <t>403</t>
  </si>
  <si>
    <t>5213</t>
  </si>
  <si>
    <t>2221</t>
  </si>
  <si>
    <t>Budovy, haly a stavby - veřejné osvětlení</t>
  </si>
  <si>
    <t>Neinv.dotace obč.sdruž. - Přehl.pro zdrav.postiž.</t>
  </si>
  <si>
    <t>Dopravní podnik města, a.s.</t>
  </si>
  <si>
    <t>Správa domů, s.r.o.</t>
  </si>
  <si>
    <t>Dary obyvatelstvu - stipendium pro talenty</t>
  </si>
  <si>
    <t>Plyn - AzD</t>
  </si>
  <si>
    <t>Elektrická energie - AzD</t>
  </si>
  <si>
    <t>Služby telekomunikací a radiokomunikací - AzD</t>
  </si>
  <si>
    <t>Daň z přidané hodnoty</t>
  </si>
  <si>
    <t>Nájemné - centrum pro ochranu zvířat</t>
  </si>
  <si>
    <t>Rekonstrukce Pivovarské ul.</t>
  </si>
  <si>
    <t>Ostatní příjmy z FV minulých let</t>
  </si>
  <si>
    <t>Přijaté neinvestiční dary</t>
  </si>
  <si>
    <t xml:space="preserve">      Rozbor příjmů</t>
  </si>
  <si>
    <t>Rozbor kapitálových výdajů</t>
  </si>
  <si>
    <t>Rezervy kapitálových výdajů</t>
  </si>
  <si>
    <t>Budovy, haly a stavby</t>
  </si>
  <si>
    <t>Projektová dokumentace</t>
  </si>
  <si>
    <t>tis. Kč</t>
  </si>
  <si>
    <t>101 - OŽP</t>
  </si>
  <si>
    <t>Daňové příjmy</t>
  </si>
  <si>
    <t>102 - FO</t>
  </si>
  <si>
    <t>108 - OVV</t>
  </si>
  <si>
    <t>110 - SO</t>
  </si>
  <si>
    <t>117 - ObŽÚ</t>
  </si>
  <si>
    <t>100 - MP</t>
  </si>
  <si>
    <t>Nedaňové příjmy</t>
  </si>
  <si>
    <t>105 - OŠT</t>
  </si>
  <si>
    <t>106 - OSV</t>
  </si>
  <si>
    <t>110  - SO</t>
  </si>
  <si>
    <t>111 - OÚPA</t>
  </si>
  <si>
    <t>112 - IO</t>
  </si>
  <si>
    <t>114 - MO</t>
  </si>
  <si>
    <t>115 - SVS</t>
  </si>
  <si>
    <t>119 - KP</t>
  </si>
  <si>
    <t>120 - KT</t>
  </si>
  <si>
    <t>191 - PS</t>
  </si>
  <si>
    <t>192 - SH</t>
  </si>
  <si>
    <t>193 - ZS</t>
  </si>
  <si>
    <t>195 - FZM</t>
  </si>
  <si>
    <t>Příjmy z prodeje majetku</t>
  </si>
  <si>
    <t xml:space="preserve">Kapitálové příjmy </t>
  </si>
  <si>
    <t>Vlastní příjmy celkem</t>
  </si>
  <si>
    <t>102,105-FO,OŠT</t>
  </si>
  <si>
    <t>Přijaté dotace</t>
  </si>
  <si>
    <t>Příjmy úhrnem</t>
  </si>
  <si>
    <t>FINANCOVÁNÍ</t>
  </si>
  <si>
    <t xml:space="preserve">Aktivní krátkodobé operace řízení likvidity </t>
  </si>
  <si>
    <t>Financování celkem</t>
  </si>
  <si>
    <t>Úhrn zdrojů</t>
  </si>
  <si>
    <t>O d p o v ě d n é   m í s t o</t>
  </si>
  <si>
    <t xml:space="preserve">      Rozbor výdajů</t>
  </si>
  <si>
    <t>Běžné výdaje</t>
  </si>
  <si>
    <t>201-212 a 230-235</t>
  </si>
  <si>
    <t>MŠ - příspěvkové organizace</t>
  </si>
  <si>
    <t>213-228 a 236-237</t>
  </si>
  <si>
    <t>ZŠ - příspěvkové organizace</t>
  </si>
  <si>
    <t>229 a 238</t>
  </si>
  <si>
    <t>ŠJ - příspěvkové organizace</t>
  </si>
  <si>
    <t>PO - školství</t>
  </si>
  <si>
    <t>PO - sociální</t>
  </si>
  <si>
    <t>PO - kulturní</t>
  </si>
  <si>
    <t>Dopravní podnik města a.s.</t>
  </si>
  <si>
    <t>Kapitálové výdaje</t>
  </si>
  <si>
    <t>V Ý D A J E</t>
  </si>
  <si>
    <t>104 - OKU</t>
  </si>
  <si>
    <t>Odbor kultury</t>
  </si>
  <si>
    <t>Odbory Magistrátu města</t>
  </si>
  <si>
    <t>PO - ostatní</t>
  </si>
  <si>
    <t>Podnikatelské subjekty</t>
  </si>
  <si>
    <t>Běžné výdaje celkem</t>
  </si>
  <si>
    <t>Příspěvkové organizace</t>
  </si>
  <si>
    <t>Kapitálové výdaje celkem</t>
  </si>
  <si>
    <t>V Ý D A J E   C E L K E M</t>
  </si>
  <si>
    <t>P Ř Í J M Y</t>
  </si>
  <si>
    <t>Investiční úroky</t>
  </si>
  <si>
    <t>Investiční půjčky obyvatelstvu</t>
  </si>
  <si>
    <t xml:space="preserve">Investiční půjčky </t>
  </si>
  <si>
    <t>Průmysl, stavebnictví, obchod a služby</t>
  </si>
  <si>
    <t>Poskytované zálohy vlastní pokladně</t>
  </si>
  <si>
    <t>Stavebnictví</t>
  </si>
  <si>
    <t>Příjmy z prodeje neinvest.majetku</t>
  </si>
  <si>
    <t>120</t>
  </si>
  <si>
    <t>Nákup zboží</t>
  </si>
  <si>
    <t>Úpravy drobných vodních toků</t>
  </si>
  <si>
    <t>JD, MD,112</t>
  </si>
  <si>
    <t>Soc.pomoc osobám v hmotné nouzi a občanům soc.nepřizpůsobivým</t>
  </si>
  <si>
    <t>Obecné příjmy a výdaje z fin.operací</t>
  </si>
  <si>
    <t>Nein.přij.dotace od mezinárodních institucí</t>
  </si>
  <si>
    <t>Změna stavu krátkodobých prostředků na bankovních účtech</t>
  </si>
  <si>
    <t xml:space="preserve">Změna stavu krátkodobých prostředků na bankovních účtech </t>
  </si>
  <si>
    <t>Investiční přijaté dotace ze státních fondů</t>
  </si>
  <si>
    <t>Příjmy z podílů na zisku a dividend</t>
  </si>
  <si>
    <t>Nespecifikované rezervy</t>
  </si>
  <si>
    <t>Kapitálové příjmy</t>
  </si>
  <si>
    <t>Finanční vypořádání minulých let</t>
  </si>
  <si>
    <t>Zdravotnictví</t>
  </si>
  <si>
    <t>Výpočetní technika</t>
  </si>
  <si>
    <t>Neinvestiční dotace obecně prospěšným organizacím</t>
  </si>
  <si>
    <t xml:space="preserve">Sumář příjmů </t>
  </si>
  <si>
    <t xml:space="preserve">Sumář výdajů </t>
  </si>
  <si>
    <t xml:space="preserve">Rozbor běžných výdajů </t>
  </si>
  <si>
    <t xml:space="preserve">Rozbor kapitálových výdajů </t>
  </si>
  <si>
    <t xml:space="preserve">Rozbor financování </t>
  </si>
  <si>
    <t xml:space="preserve">Příjmy dle položek </t>
  </si>
  <si>
    <t xml:space="preserve">Výdaje dle položek </t>
  </si>
  <si>
    <t xml:space="preserve">Skutečné výdaje dle paragrafů </t>
  </si>
  <si>
    <t xml:space="preserve">Příjmová část                                                                                               </t>
  </si>
  <si>
    <t>str. 5 - 7</t>
  </si>
  <si>
    <t>Dávky a odškodnění válečným veteránům a perzekvovaným osobám</t>
  </si>
  <si>
    <t xml:space="preserve">nedaňové </t>
  </si>
  <si>
    <t xml:space="preserve">Výdajová část                                                                                                     </t>
  </si>
  <si>
    <t>str. 3 - 4</t>
  </si>
  <si>
    <t>Účelové neinv. transfery nepodnikajícím fyzickým osobám</t>
  </si>
  <si>
    <t>Přijaté pojistné náhrady</t>
  </si>
  <si>
    <t>tis.Kč</t>
  </si>
  <si>
    <t>112, 195</t>
  </si>
  <si>
    <t>Obsah tabulkové části:</t>
  </si>
  <si>
    <t>str. 1 - 2</t>
  </si>
  <si>
    <t xml:space="preserve">Přehled rozpočtových opatření </t>
  </si>
  <si>
    <t>Rozbor příjmů</t>
  </si>
  <si>
    <t xml:space="preserve">provedených ve schváleném rozpočtu </t>
  </si>
  <si>
    <t>Skutečné příjmy dle paragrafů</t>
  </si>
  <si>
    <t xml:space="preserve">položka </t>
  </si>
  <si>
    <t>1111-1511</t>
  </si>
  <si>
    <t>Příjmy z pronájmu ostatních nemovitostí a jejich částí</t>
  </si>
  <si>
    <t>Přijaté nekapitálové příspěvky a náhrady</t>
  </si>
  <si>
    <t>Příjmy z prodeje ostatních nemovitostí a jejich částí</t>
  </si>
  <si>
    <t>Neinvestiční přijaté dotace z všeobecné pokladní správy státního rozpočtu</t>
  </si>
  <si>
    <t>Neinvestiční přijaté dotace ze státního rozpočtu v rámci souhrnného dotačního vztahu</t>
  </si>
  <si>
    <t>Financování úhrnem</t>
  </si>
  <si>
    <t>Aktivní krátkodobé operace řízení likvidity</t>
  </si>
  <si>
    <t xml:space="preserve">Financování dle položek </t>
  </si>
  <si>
    <t>Ostatní neinvestiční přijaté dotace ze státního rozpočtu</t>
  </si>
  <si>
    <t>Neinvestiční přijaté dotace od obcí</t>
  </si>
  <si>
    <t>položka, podseskup.</t>
  </si>
  <si>
    <t>Náležitosti osob vykonávajících základní (náhradní) a další vojenskou službu nebo civilní službu</t>
  </si>
  <si>
    <t>Povinné pojistné na sociální zabezpečení a příspěvek na politiku zaměstnanosti</t>
  </si>
  <si>
    <t>Ostatní povinné pojistné hrazené zaměstnavatelem</t>
  </si>
  <si>
    <t>Služby zpracování dat</t>
  </si>
  <si>
    <t>Cestovné (tuzemské i zahraniční)</t>
  </si>
  <si>
    <t>Nájemné za nájem s právem koupě</t>
  </si>
  <si>
    <t>Neinvestiční nákupy a související výdaje</t>
  </si>
  <si>
    <t>Neinvestiční dotace nefinančním podnikatelským subjektům - fyzickým osobám</t>
  </si>
  <si>
    <t>Neinvestiční dotace nefinančním podnikatelským subjektům - právnickým osobám</t>
  </si>
  <si>
    <t>Neinvestiční dotace církvím a náboženským společnostem</t>
  </si>
  <si>
    <t>Neinvestiční transfery podnikatelským subjektům a neziskovým organizacím</t>
  </si>
  <si>
    <t>Neinvestiční příspěvky zřízeným příspěvkovým organizacím</t>
  </si>
  <si>
    <t>Neinvestiční příspěvky ostatním příspěvkovým organizacím</t>
  </si>
  <si>
    <t>Neinvestiční transfery a některé další platby rozpočtům</t>
  </si>
  <si>
    <t>116 - OI</t>
  </si>
  <si>
    <t>Nein. převody z Národního fondu</t>
  </si>
  <si>
    <t>Nein.přijaté dotace od krajů</t>
  </si>
  <si>
    <t>Nein.přijaté dotace ze st.fin. aktiv</t>
  </si>
  <si>
    <t>101 - FO</t>
  </si>
  <si>
    <t>Inv.přijaté dotace ze státních fondů</t>
  </si>
  <si>
    <t>Ostatní inv.přijaté dotace ze SR</t>
  </si>
  <si>
    <t>Ost.nein.přij.dotace ze SR</t>
  </si>
  <si>
    <t>Inv. převody z Národního fondu</t>
  </si>
  <si>
    <t>Neinvestiční přijaté dotace z VPS SR</t>
  </si>
  <si>
    <t>Investiční přijaté dotace ze st.fondů</t>
  </si>
  <si>
    <t>Neinvest.přijaté dotace ze st.fin. aktiv</t>
  </si>
  <si>
    <t xml:space="preserve">RO   č. </t>
  </si>
  <si>
    <t>schváleno RM/ZM dne:</t>
  </si>
  <si>
    <t>částka</t>
  </si>
  <si>
    <t>OM / účel</t>
  </si>
  <si>
    <t>UZ</t>
  </si>
  <si>
    <t>SR</t>
  </si>
  <si>
    <t>UR</t>
  </si>
  <si>
    <t>100 - Městská policie</t>
  </si>
  <si>
    <t>10/1</t>
  </si>
  <si>
    <t>RM 2.4.</t>
  </si>
  <si>
    <t>rozpuštění rezervy na úpravu mezd</t>
  </si>
  <si>
    <t>101 - Odbor ochrany životního prostředí</t>
  </si>
  <si>
    <t>36</t>
  </si>
  <si>
    <t>RM 25.6.</t>
  </si>
  <si>
    <t>zvýšení BV z daňových příjmů na monitoring</t>
  </si>
  <si>
    <t>40</t>
  </si>
  <si>
    <t>zvýšení BV na zpracování lesních hospodářských osnov</t>
  </si>
  <si>
    <t>zvýšení BV na činnost odborného lesního hospodáře</t>
  </si>
  <si>
    <t>102 - Finanční odbor</t>
  </si>
  <si>
    <t>5/1</t>
  </si>
  <si>
    <t>ZM 27.3.</t>
  </si>
  <si>
    <t>zapojení FV do rozpočtu 2003</t>
  </si>
  <si>
    <t>10</t>
  </si>
  <si>
    <t>11</t>
  </si>
  <si>
    <t>17/2</t>
  </si>
  <si>
    <t>ZM 24.4.</t>
  </si>
  <si>
    <t>snížení rezervy z FV 2002 na investiční akce</t>
  </si>
  <si>
    <t>24</t>
  </si>
  <si>
    <t>RM 21.5.</t>
  </si>
  <si>
    <t>snížení BV ve prospěch KP</t>
  </si>
  <si>
    <t>26</t>
  </si>
  <si>
    <t>ZM 29.5.</t>
  </si>
  <si>
    <t>zvýšení BV na dopravní obslužnost</t>
  </si>
  <si>
    <t>28</t>
  </si>
  <si>
    <t>RM 11.6.</t>
  </si>
  <si>
    <t>zvýšení BV - povodňový fond</t>
  </si>
  <si>
    <t>29</t>
  </si>
  <si>
    <t>zapojení prostředků z rozpočtu 108 na rezervu</t>
  </si>
  <si>
    <t>31</t>
  </si>
  <si>
    <t>rozpuštění rezervy na BV MŠ Papírenská</t>
  </si>
  <si>
    <t>32</t>
  </si>
  <si>
    <t>rozpuštění rezervy na BV 115 - pojistná smlouva</t>
  </si>
  <si>
    <t>38</t>
  </si>
  <si>
    <t>rozpouštění rezervy na dotaci SOS 10 tis. Kč</t>
  </si>
  <si>
    <t>104 - Odbor kultury</t>
  </si>
  <si>
    <t>33</t>
  </si>
  <si>
    <t>převod BV e prospěch BV 121</t>
  </si>
  <si>
    <t>39</t>
  </si>
  <si>
    <t>zapojení nedaňových příjmů</t>
  </si>
  <si>
    <t>105 - Odbor školství a tělovýchovy</t>
  </si>
  <si>
    <t>12</t>
  </si>
  <si>
    <t>RM 16.4.</t>
  </si>
  <si>
    <t>zapojení dotace od obcí na BV</t>
  </si>
  <si>
    <t>13/1</t>
  </si>
  <si>
    <t>zapojení FRR na rezervy na opravy školských zařízení</t>
  </si>
  <si>
    <t>snížení rezervy ve pospěch BV MŠ Papírenská</t>
  </si>
  <si>
    <t>106 - Odbor sociálních věcí</t>
  </si>
  <si>
    <t>1</t>
  </si>
  <si>
    <t>RM 5.2.</t>
  </si>
  <si>
    <t>úprava dotačního vztahu</t>
  </si>
  <si>
    <t>6/2</t>
  </si>
  <si>
    <t>zapojení prostředků minulých let do rozpočtu 2003</t>
  </si>
  <si>
    <t>108 - Odbor vnitřních věcí</t>
  </si>
  <si>
    <t>4</t>
  </si>
  <si>
    <t>RM 5.3.</t>
  </si>
  <si>
    <t>přesun na KV na stavební úpravy radnice</t>
  </si>
  <si>
    <t>6/3</t>
  </si>
  <si>
    <t>zapojení dotace na poštovné SSP a současně snížení BV (2.200 tis.Kč)</t>
  </si>
  <si>
    <t>30</t>
  </si>
  <si>
    <t>zapojení dotace na nájemné kontaktních míst SSP</t>
  </si>
  <si>
    <t>109 - Matriční úřad</t>
  </si>
  <si>
    <t>110 - Správní odbor</t>
  </si>
  <si>
    <t>111 - Odbor územního plánu a architektury</t>
  </si>
  <si>
    <t>6/4</t>
  </si>
  <si>
    <t>2</t>
  </si>
  <si>
    <t>přesun ve prospěch BV odboru památkové péče</t>
  </si>
  <si>
    <t>42</t>
  </si>
  <si>
    <t>zvýšení BV na IDS</t>
  </si>
  <si>
    <t>112 - Investiční odbor</t>
  </si>
  <si>
    <t>13/2</t>
  </si>
  <si>
    <t>zapojení FRR na BV</t>
  </si>
  <si>
    <t>113 - Stavební úřad</t>
  </si>
  <si>
    <t>114 - Majetkový odbor</t>
  </si>
  <si>
    <t>115 - Odbor správy veřejných statků</t>
  </si>
  <si>
    <t>6/6</t>
  </si>
  <si>
    <t>14</t>
  </si>
  <si>
    <t>zapojení příjmů na opravy cyklostezek</t>
  </si>
  <si>
    <t>15</t>
  </si>
  <si>
    <t>zapojení dotace PHARE na opravy komunikací</t>
  </si>
  <si>
    <t>zapojení nedaňových příjmů na pojistné majetku</t>
  </si>
  <si>
    <t>116 - Odbor informatiky</t>
  </si>
  <si>
    <t>8</t>
  </si>
  <si>
    <t>RM 19.3.</t>
  </si>
  <si>
    <t>zvýšení BV na datové propojení budov z KV</t>
  </si>
  <si>
    <t>119 - Kancelář primátora</t>
  </si>
  <si>
    <t>120 - Kancelář tajemníka</t>
  </si>
  <si>
    <t>10/2</t>
  </si>
  <si>
    <t>zapojení příjmů a snížení BV FO na zvýšení MP</t>
  </si>
  <si>
    <t>121 - Odbor památkové péče</t>
  </si>
  <si>
    <t>zvýšení z OÚPA a  zapojení nedaňových příjmů</t>
  </si>
  <si>
    <t>zvýšení BV ze 104</t>
  </si>
  <si>
    <t>122 - Odbor rozvoje a cestovního ruchu</t>
  </si>
  <si>
    <t>6/7</t>
  </si>
  <si>
    <t>191 - Plavecký stadion</t>
  </si>
  <si>
    <t>192 - Sportovní hala</t>
  </si>
  <si>
    <t>18</t>
  </si>
  <si>
    <t>zvýšení BV na opravu podlahy z pojistného plnění</t>
  </si>
  <si>
    <t>193 - Zimní stadion</t>
  </si>
  <si>
    <t>194 - Program prevence kriminality</t>
  </si>
  <si>
    <t>195 - Fond zaměstnanců města</t>
  </si>
  <si>
    <t>10/3</t>
  </si>
  <si>
    <t>Odbory MM celkem běžné výdaje</t>
  </si>
  <si>
    <t>201 - MŠ Papírenská</t>
  </si>
  <si>
    <t>5/2</t>
  </si>
  <si>
    <t>21/1</t>
  </si>
  <si>
    <t>RM 7.5.</t>
  </si>
  <si>
    <t>zapojení státní dotace na školská zařízení</t>
  </si>
  <si>
    <t>Dlouhodobé přijaté půjčené prostředky</t>
  </si>
  <si>
    <t>Ostatní náhrady placené obyvatelstvu -. Bolestné</t>
  </si>
  <si>
    <t>Příspěvek na výživu dítěte (OPD)</t>
  </si>
  <si>
    <t>Nákup materiálu - referendum</t>
  </si>
  <si>
    <t>Ost.neinv.výdaje jinde nezařazené-jistina 146 b.j.</t>
  </si>
  <si>
    <t>Příjmy z prodeje ost.hmotného DM</t>
  </si>
  <si>
    <t>zapojení rezerv OŠT a FO na havarijní opravu TUV a ÚT</t>
  </si>
  <si>
    <t>202 - MŠ Plzeňská</t>
  </si>
  <si>
    <t>21/2</t>
  </si>
  <si>
    <t>203 - MŠ Větrná</t>
  </si>
  <si>
    <t>21/3</t>
  </si>
  <si>
    <t>205 - MŠ Jizerská</t>
  </si>
  <si>
    <t>21/4</t>
  </si>
  <si>
    <t>206 - MŠ Dlouhá</t>
  </si>
  <si>
    <t>21/5</t>
  </si>
  <si>
    <t>43/1</t>
  </si>
  <si>
    <t>zapojení dodatečné státní dotace na školská zařízení</t>
  </si>
  <si>
    <t>207 - MŠ Špálova</t>
  </si>
  <si>
    <t>21/6</t>
  </si>
  <si>
    <t>208 - MŠ Prachatická</t>
  </si>
  <si>
    <t>21/7</t>
  </si>
  <si>
    <t>209 - MŠ Zeyerova</t>
  </si>
  <si>
    <t>21/8</t>
  </si>
  <si>
    <t>210 - MŠ Pražská</t>
  </si>
  <si>
    <t>21/9</t>
  </si>
  <si>
    <t>211 - MŠ J.Opletala</t>
  </si>
  <si>
    <t>21/10</t>
  </si>
  <si>
    <t>212 - MŠ U Pramene - Pohůrka</t>
  </si>
  <si>
    <t>21/11</t>
  </si>
  <si>
    <t>213 - ZŠ Grünwaldova</t>
  </si>
  <si>
    <t>21/12</t>
  </si>
  <si>
    <t>43/2</t>
  </si>
  <si>
    <t>214 - ZŠ Bezdrevská - Vltava</t>
  </si>
  <si>
    <t>21/13</t>
  </si>
  <si>
    <t>215 - ZŠ Máj I</t>
  </si>
  <si>
    <t>21/14</t>
  </si>
  <si>
    <t>216 - ZŠ Máj II</t>
  </si>
  <si>
    <t>21/15</t>
  </si>
  <si>
    <t>217 - ZŠ Kubatova</t>
  </si>
  <si>
    <t>20</t>
  </si>
  <si>
    <t>zapojení dotace na podporu obnovy prostorů  pro zájmovou činnost dětí a mládeže</t>
  </si>
  <si>
    <t>21/16</t>
  </si>
  <si>
    <t>218 - ZŠ Nová</t>
  </si>
  <si>
    <t>21/17</t>
  </si>
  <si>
    <t>43/3</t>
  </si>
  <si>
    <t>219 - ZŠ Matice školské</t>
  </si>
  <si>
    <t>21/18</t>
  </si>
  <si>
    <t>220 - ZŠ L. Kuby - Rožnov</t>
  </si>
  <si>
    <t>21/19</t>
  </si>
  <si>
    <t>221 - ZŠ O.Nedbala</t>
  </si>
  <si>
    <t>21/20</t>
  </si>
  <si>
    <t>222 - ZŠ E.Destinnové</t>
  </si>
  <si>
    <t>21/21</t>
  </si>
  <si>
    <t>223 - ZŠ J.Š.Baara</t>
  </si>
  <si>
    <t>21/22</t>
  </si>
  <si>
    <t>224 - ZŠ Nerudova</t>
  </si>
  <si>
    <t>21/23</t>
  </si>
  <si>
    <t>225 - ZŠ Dukelská</t>
  </si>
  <si>
    <t>21/24</t>
  </si>
  <si>
    <t>227 - ZŠ Pohůrecká - Suché Vrbné</t>
  </si>
  <si>
    <t>21/25</t>
  </si>
  <si>
    <t>43/4</t>
  </si>
  <si>
    <t>228 - ZŠ Čéčova</t>
  </si>
  <si>
    <t>21/26</t>
  </si>
  <si>
    <t>229 - ŠJ U Tří lvů</t>
  </si>
  <si>
    <t>21/27</t>
  </si>
  <si>
    <t>230 - MŠ Vrchlického</t>
  </si>
  <si>
    <t>5/4</t>
  </si>
  <si>
    <t>21/28</t>
  </si>
  <si>
    <t>231 - MŠ K. Štěcha</t>
  </si>
  <si>
    <t>21/29</t>
  </si>
  <si>
    <t>43/5</t>
  </si>
  <si>
    <t>232 - MŠ Čéčova</t>
  </si>
  <si>
    <t>5/5</t>
  </si>
  <si>
    <t>21/30</t>
  </si>
  <si>
    <t>233 - MŠ Neplachova</t>
  </si>
  <si>
    <t>21/31</t>
  </si>
  <si>
    <t>234 - MŠ Nerudova</t>
  </si>
  <si>
    <t>21/32</t>
  </si>
  <si>
    <t>235 - MŠ E. Pittera</t>
  </si>
  <si>
    <t>5/7</t>
  </si>
  <si>
    <t>21/33</t>
  </si>
  <si>
    <t>236 - ZŠ Rudolfovská 143 - Nové Vráto</t>
  </si>
  <si>
    <t>21/34</t>
  </si>
  <si>
    <t>237 - ZŠ Vl. Rady - Mladé</t>
  </si>
  <si>
    <t>21/35</t>
  </si>
  <si>
    <t>43/6</t>
  </si>
  <si>
    <t>238 - ŠJ Rudolfovská</t>
  </si>
  <si>
    <t>21/36</t>
  </si>
  <si>
    <t>43/7</t>
  </si>
  <si>
    <t>PO školství běžné výdaje</t>
  </si>
  <si>
    <t>261 - Jeslová a azylová zařízení</t>
  </si>
  <si>
    <t>5/8</t>
  </si>
  <si>
    <t>11/1</t>
  </si>
  <si>
    <t>264 - Ústav sociální péče Hvízdal</t>
  </si>
  <si>
    <t>11/2</t>
  </si>
  <si>
    <t>265 - Centrum sociálních služeb Staroměstská</t>
  </si>
  <si>
    <t>11/3</t>
  </si>
  <si>
    <t>PO sociální běžné výdaje</t>
  </si>
  <si>
    <t>271 - Jihočeské divadlo</t>
  </si>
  <si>
    <t>11/4</t>
  </si>
  <si>
    <t>272 - Malé divadlo</t>
  </si>
  <si>
    <t>11/5</t>
  </si>
  <si>
    <t>37</t>
  </si>
  <si>
    <t>zapojení dotace na Program podpory profesionálních divadel</t>
  </si>
  <si>
    <t>273 - Správa městských kin</t>
  </si>
  <si>
    <t>11/6</t>
  </si>
  <si>
    <t>PO kulturní běžné výdaje</t>
  </si>
  <si>
    <t xml:space="preserve">276 - Veřejné služby </t>
  </si>
  <si>
    <t>11/7</t>
  </si>
  <si>
    <t>PO ostatní běžné výdaje</t>
  </si>
  <si>
    <t>403 - Dopravní podnik města, a.s.</t>
  </si>
  <si>
    <t>410 - Správa domů, s.r.o.</t>
  </si>
  <si>
    <t>PS běžné výdaje</t>
  </si>
  <si>
    <t>6/1</t>
  </si>
  <si>
    <t>6</t>
  </si>
  <si>
    <t>104- Odbor kultury</t>
  </si>
  <si>
    <t>3</t>
  </si>
  <si>
    <t>RM 19.2.</t>
  </si>
  <si>
    <t>zapojení daru na nákup rozcestníku</t>
  </si>
  <si>
    <t>přesun z BV na stavební úpravy radnice</t>
  </si>
  <si>
    <t>25</t>
  </si>
  <si>
    <t xml:space="preserve"> snížení KV ve prospěch IO</t>
  </si>
  <si>
    <t xml:space="preserve">112 - Investiční odbor </t>
  </si>
  <si>
    <t>6/5</t>
  </si>
  <si>
    <t>7</t>
  </si>
  <si>
    <t>zapojení smluvní podpory SFŽP</t>
  </si>
  <si>
    <t>9</t>
  </si>
  <si>
    <t>zapojení investiční dotace na 115 b.j.</t>
  </si>
  <si>
    <t>zapojení FRR na kanalizační sběrač B</t>
  </si>
  <si>
    <t>16</t>
  </si>
  <si>
    <t>Daň z příjmů právnických osob za obce</t>
  </si>
  <si>
    <t>Zrušené daně, jejich předmětem je příjem práv.osob</t>
  </si>
  <si>
    <t>Příjmy z prodeje krátkodobého a DDM</t>
  </si>
  <si>
    <t xml:space="preserve">Ost.neinvest.výdaje jinde nezařazené </t>
  </si>
  <si>
    <t>Platby daní a poplatků - daň z příjmů</t>
  </si>
  <si>
    <t xml:space="preserve">Opravy a udržování </t>
  </si>
  <si>
    <t>přesun z odboru informatiky na upgrade tel.ústředny</t>
  </si>
  <si>
    <t>17</t>
  </si>
  <si>
    <t>zapojení příjmů a rezervy z FV 2002 na investiční akce</t>
  </si>
  <si>
    <t>19</t>
  </si>
  <si>
    <t>zapojení podpory SFŽP a příjmů SVS na ČOV</t>
  </si>
  <si>
    <t>zvýšení KV z OVV na posílení klimatizace</t>
  </si>
  <si>
    <t>27</t>
  </si>
  <si>
    <t>zapojení příspěvku Novostav na 115 b.j.</t>
  </si>
  <si>
    <t xml:space="preserve">114 - Majetkový odbor </t>
  </si>
  <si>
    <t>23</t>
  </si>
  <si>
    <t>zapojení kapitálových příjmů na výkupy ZTV</t>
  </si>
  <si>
    <t>22</t>
  </si>
  <si>
    <t>zapojení smluvní dotace SFŽP</t>
  </si>
  <si>
    <t>snížení KV ve prospěch BV na datové propojení budov</t>
  </si>
  <si>
    <t>,</t>
  </si>
  <si>
    <t>přesun na investiční odbor upgrade tel.ústředny</t>
  </si>
  <si>
    <t xml:space="preserve">35 </t>
  </si>
  <si>
    <t>zapojení příjmů na nákup SW</t>
  </si>
  <si>
    <t>5/3</t>
  </si>
  <si>
    <t>5/6</t>
  </si>
  <si>
    <t>34</t>
  </si>
  <si>
    <t>ZM 19.6.</t>
  </si>
  <si>
    <t>zapojení příjmů na KV SD</t>
  </si>
  <si>
    <t>RO  =</t>
  </si>
  <si>
    <t>17/1</t>
  </si>
  <si>
    <t>zapojení příjmů na KV IO</t>
  </si>
  <si>
    <t>zapojení příjmů na BV</t>
  </si>
  <si>
    <t>103 - Odbor dopravy a silničního hospodářství</t>
  </si>
  <si>
    <t xml:space="preserve">113 - Stavební úřad </t>
  </si>
  <si>
    <t>117 - Obecní živnostenský úřad</t>
  </si>
  <si>
    <t>zvýšení příjmů z úroků na vyrovnání dotačního vztahu</t>
  </si>
  <si>
    <t>zapojení přijatého daru na KV</t>
  </si>
  <si>
    <t xml:space="preserve">104 - Odbor kultury </t>
  </si>
  <si>
    <t>17/3</t>
  </si>
  <si>
    <t>zapojení příjmů na BV - slavnosti města</t>
  </si>
  <si>
    <t xml:space="preserve">105 - Odbor školství a tělovýchovy </t>
  </si>
  <si>
    <t>17/4</t>
  </si>
  <si>
    <t>17/5</t>
  </si>
  <si>
    <t xml:space="preserve">110 - Správní odbor </t>
  </si>
  <si>
    <t>17/6</t>
  </si>
  <si>
    <t>zapojení příjmů na BV Sportovní hala</t>
  </si>
  <si>
    <t>zapojení příjmů z pronájmu vodohosp.majetku na ČOV</t>
  </si>
  <si>
    <t>zapojení příjmů na BV - dopravní obslužnost</t>
  </si>
  <si>
    <t>35</t>
  </si>
  <si>
    <t>zapojení příjmů na KV</t>
  </si>
  <si>
    <t>zapojení nedaňových příjmů na zvýšení MP</t>
  </si>
  <si>
    <t>zapojení nedaňových příjmů do rozpočtu roku 2003</t>
  </si>
  <si>
    <t>17/7</t>
  </si>
  <si>
    <t>17/8</t>
  </si>
  <si>
    <t>zapojení kapitálových příjmů na 115 b.j.</t>
  </si>
  <si>
    <t>zapojení příjmů z prodeje pozemků na KV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</si>
  <si>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neinvestiční dotace ze SR v rámci souhrnného dotačního vztahu</t>
    </r>
  </si>
  <si>
    <t>vyrovnání dotačního vztahu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</si>
  <si>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 xml:space="preserve">neinvestiční dotace z VPS SR </t>
    </r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</si>
  <si>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 xml:space="preserve">ostatní neinvestiční dotace ze SR </t>
    </r>
  </si>
  <si>
    <t>dotace na Program podpory profesionálních divadel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</si>
  <si>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Neinvestiční dotace od krajů</t>
    </r>
  </si>
  <si>
    <t>dotace na podporu obnovy prostorů pro zájmovou činnost dětí a mládeže</t>
  </si>
  <si>
    <t>21</t>
  </si>
  <si>
    <t>dotace na úhradu nákladů spojených s výukou a výchovou žáků</t>
  </si>
  <si>
    <t>dotace do povodňového fondu na opravy BF</t>
  </si>
  <si>
    <t>dotace na úhradu výdajů na poštovné st.soc.podpory</t>
  </si>
  <si>
    <t>dotace na zpracování lesních hosp.osnov</t>
  </si>
  <si>
    <t>41</t>
  </si>
  <si>
    <t>dotace na činnost lesního hospodáře</t>
  </si>
  <si>
    <t>dotace na IDS</t>
  </si>
  <si>
    <t>43</t>
  </si>
  <si>
    <t>dodatečná dotace na úhradu nákladů spojených s výukou a výchovou žáků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</si>
  <si>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Neinvestiční převody z Národního fondu</t>
    </r>
  </si>
  <si>
    <t>dotace na podporu odstraňování povodňových škod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</si>
  <si>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Neinvestiční přijaté dotace ze státních finančních aktiv</t>
    </r>
  </si>
  <si>
    <t>dotace na nájemné kontaktních míst st.soc.podpory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</si>
  <si>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investiční dotace ze státních fondů</t>
    </r>
  </si>
  <si>
    <t>zapojení dotace SFRB na 115 b.j.</t>
  </si>
  <si>
    <t>smluvní dotace ze SFRB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</si>
  <si>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ostatní investiční dotace ze SR</t>
    </r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</si>
  <si>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Investiční převody z Národního fondu</t>
    </r>
  </si>
  <si>
    <t>finanční podpora SFŽP (projekt ISPA)</t>
  </si>
  <si>
    <r>
      <t>105 - Odbor školství a tělovýchovy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dotace od obcí</t>
    </r>
  </si>
  <si>
    <t>zapojení dotace na BV na dotace obcím</t>
  </si>
  <si>
    <t>Dary obyvatelstvu</t>
  </si>
  <si>
    <t>Ostatní záležitosti pozemních komunikací</t>
  </si>
  <si>
    <t>Ostatní záležitosti sdělovacích prostředků</t>
  </si>
  <si>
    <t xml:space="preserve">Ostatní záležitosti kultury, církví a sdělovacích prostředků </t>
  </si>
  <si>
    <t>Prevence před drogami, alkoholem, nikotinem a jinými návykovými látkami</t>
  </si>
  <si>
    <t>Územní rozvoj</t>
  </si>
  <si>
    <t>122</t>
  </si>
  <si>
    <t>102,111,112,116</t>
  </si>
  <si>
    <t>Ostatní nakládání s odpady</t>
  </si>
  <si>
    <t>Ostatní činnosti k ochraně přírody a krajiny</t>
  </si>
  <si>
    <t>Dávky sociální péče pro sociálně vyloučené</t>
  </si>
  <si>
    <t>Příspěvek na úpravu a provoz bezbariérového bytu</t>
  </si>
  <si>
    <t>Příspěvek na zakoupení, opravu a zvláštní úpravu motorového vozidla</t>
  </si>
  <si>
    <t>Domovy - penziony pro staré občany</t>
  </si>
  <si>
    <t xml:space="preserve">Ostatní sociální péče a pomoc starým občanům (kromě ústavní) </t>
  </si>
  <si>
    <t>Ostatní záležitosti sociálních věcí a politiky zaměstnanosti</t>
  </si>
  <si>
    <t>Zastupitelstva obcí</t>
  </si>
  <si>
    <t>Pojištění funkčně nespecifikované</t>
  </si>
  <si>
    <t>Ostatní činnosti jinde nezařazené</t>
  </si>
  <si>
    <t>Ostatní správa v průmyslu, stavebnictví, obchodu a službách</t>
  </si>
  <si>
    <t>Ostatní přijaté vratky transferů</t>
  </si>
  <si>
    <t xml:space="preserve">Dlouhodobé přijaté půjčené prostředky </t>
  </si>
  <si>
    <t xml:space="preserve">Ostatní platy </t>
  </si>
  <si>
    <t>Výdaje na platy, ostatní platby za provedenou práci a pojistné</t>
  </si>
  <si>
    <t>Drobný hmotný dlouhodobý majetek</t>
  </si>
  <si>
    <t>Úroky vlastní</t>
  </si>
  <si>
    <t>Ostatní úroky a ostatní finanční výdaje</t>
  </si>
  <si>
    <t>Ostatní nákupy jinde nezařazené</t>
  </si>
  <si>
    <t>Ostatní poskytované zálohy a jistiny</t>
  </si>
  <si>
    <t xml:space="preserve">Ostatní neinvestiční dotace podnikatelským subjektům </t>
  </si>
  <si>
    <t xml:space="preserve">Ostatní neinvestiční dotace neziskovým a podobným organizacím </t>
  </si>
  <si>
    <t xml:space="preserve">Ostatní náhrady placené obyvatelstvu </t>
  </si>
  <si>
    <t>Neinvestiční půjčené prostředky obyvatelstvu</t>
  </si>
  <si>
    <t>Neinvestiční půjčené prostředky</t>
  </si>
  <si>
    <t xml:space="preserve">Ostatní nákup dlouhodobého nehmotného  majetku </t>
  </si>
  <si>
    <t>Výdaje související s investičními nákupy jinde nezařazené</t>
  </si>
  <si>
    <t>Splátky půjčených prostředků od obyvatelstva</t>
  </si>
  <si>
    <t>101-103,110,113,117</t>
  </si>
  <si>
    <t>102, 105</t>
  </si>
  <si>
    <t>102, 122</t>
  </si>
  <si>
    <t>102, 114</t>
  </si>
  <si>
    <t>111, 112</t>
  </si>
  <si>
    <t>102, 108</t>
  </si>
  <si>
    <t>112, 115</t>
  </si>
  <si>
    <t>102, 111</t>
  </si>
  <si>
    <t>191-193, 112</t>
  </si>
  <si>
    <t>102, 114, SD</t>
  </si>
  <si>
    <t>100, 194</t>
  </si>
  <si>
    <t>108, 120</t>
  </si>
  <si>
    <t>102, 111, 112</t>
  </si>
  <si>
    <t>Neinvestiční transfery obyvatelstvu</t>
  </si>
  <si>
    <t>Ostatní neinvestiční výdaje</t>
  </si>
  <si>
    <t>Stroje, přístroje a zařízení</t>
  </si>
  <si>
    <t>Investiční nákupy a související výdaje</t>
  </si>
  <si>
    <t xml:space="preserve">Nein.přij.dotace z VPS SR </t>
  </si>
  <si>
    <t>Inv.přij.dotace od mezinárodních institucí</t>
  </si>
  <si>
    <t>Nein.přij.dotace ze SR (dot.vztah)</t>
  </si>
  <si>
    <t>Nein.přijaté dotace od obcí</t>
  </si>
  <si>
    <t>Investiční dotace nefinančním podnikatelským subjektům - právnickým osobám</t>
  </si>
  <si>
    <t>Investiční příspěvky zřízeným příspěvkovým organizacím</t>
  </si>
  <si>
    <t>Investiční transfery</t>
  </si>
  <si>
    <t>Ostatní kapitálové výdaje</t>
  </si>
  <si>
    <t>Výdaje úhrnem</t>
  </si>
  <si>
    <t>§,     podsk.,  skupina</t>
  </si>
  <si>
    <t>NÁZEV</t>
  </si>
  <si>
    <t>DRUH PŘÍJMU</t>
  </si>
  <si>
    <t>ODPOVĚDNÉ MÍSTO</t>
  </si>
  <si>
    <t>PŘÍJMY</t>
  </si>
  <si>
    <t>Podíl na celkových příjmech</t>
  </si>
  <si>
    <t>%</t>
  </si>
  <si>
    <t>bez paragrafového členění</t>
  </si>
  <si>
    <t>daňové</t>
  </si>
  <si>
    <t>dotace</t>
  </si>
  <si>
    <t>Silnice</t>
  </si>
  <si>
    <t>nedaňové</t>
  </si>
  <si>
    <t>Doprava</t>
  </si>
  <si>
    <t>Dopravní prostředky</t>
  </si>
  <si>
    <t>Průmyslová a ostatní odvětví hospod.</t>
  </si>
  <si>
    <t>Předškolní zařízení</t>
  </si>
  <si>
    <t>Základní školy</t>
  </si>
  <si>
    <t>Školní stravování při předškolním a základním vzdělávání</t>
  </si>
  <si>
    <t>Vzdělávání</t>
  </si>
  <si>
    <t>Kultura, církve a sdělovací prostředky</t>
  </si>
  <si>
    <t>191-193</t>
  </si>
  <si>
    <t>Tělovýchova a zájmová činnost</t>
  </si>
  <si>
    <t>Veřejné osvětlení</t>
  </si>
  <si>
    <t>Pohřebnictví</t>
  </si>
  <si>
    <t>kapitálové</t>
  </si>
  <si>
    <t>Bydlení, komunální služby a územní rozvoj</t>
  </si>
  <si>
    <t>Péče o vzhled obcí a veřejnou zeleň</t>
  </si>
  <si>
    <t>Ochrana životního prostředí</t>
  </si>
  <si>
    <t>Služby pro obyvatelstvo</t>
  </si>
  <si>
    <t>Sociální pomoc osobám v hmotné nouzi a občanům sociálně nepřizpůsobivým</t>
  </si>
  <si>
    <t>Sociální péče a pomoc a společné činnosti v sociálním zabezpečení a politice zaměstnanosti</t>
  </si>
  <si>
    <t>Sociální věci a politika zaměstnanosti</t>
  </si>
  <si>
    <t>Činnost místní správy</t>
  </si>
  <si>
    <t>Státní moc, státní správa, územní samospráva</t>
  </si>
  <si>
    <t>Obecné příjmy a výdaje z finančních operací</t>
  </si>
  <si>
    <t>Finanční operace</t>
  </si>
  <si>
    <t>Všeobecná veřejná správa a služby</t>
  </si>
  <si>
    <t>BĚŽNÉ VÝDAJE</t>
  </si>
  <si>
    <t>KAPITÁLOVÉ VÝDAJE</t>
  </si>
  <si>
    <t>VÝDAJE CELKEM</t>
  </si>
  <si>
    <t>Podíl na celkových výdajích</t>
  </si>
  <si>
    <t>Ozdravování hospodářských zvířat, polních a speciálních plodin a zvláštní veterinární péče</t>
  </si>
  <si>
    <t>Zemědělství a lesní hospodářství</t>
  </si>
  <si>
    <t>Vnitřní obchod, služby a turismus</t>
  </si>
  <si>
    <t>Provoz veřejné silniční dopravy</t>
  </si>
  <si>
    <t>Pitná voda</t>
  </si>
  <si>
    <t>Odvádění a  čistění odpadních vod a nakládání s kaly</t>
  </si>
  <si>
    <t>Vodní hospodářství</t>
  </si>
  <si>
    <t>Průmyslová a ostatní odvětví</t>
  </si>
  <si>
    <t>31 a 32</t>
  </si>
  <si>
    <t>Divadelní činnost</t>
  </si>
  <si>
    <t>Filmová tvorba, distribuce, kina a shromažďování audiovizuálních archiválií</t>
  </si>
  <si>
    <t>Zachování a obnova kulturních památek</t>
  </si>
  <si>
    <t>Zájmová činnost v kultuře</t>
  </si>
  <si>
    <t>Využití volného času dětí a mládeže</t>
  </si>
  <si>
    <t>Bytové hospodářství</t>
  </si>
  <si>
    <t>Územní plánování</t>
  </si>
  <si>
    <t>Sběr a svoz komunálních odpadů</t>
  </si>
  <si>
    <t>Chráněné části přírody</t>
  </si>
  <si>
    <t>Ekologická výchova a osvěta</t>
  </si>
  <si>
    <t>Dávky a podpory v sociálním zabezpečení</t>
  </si>
  <si>
    <t>Bezpečnost a veřejný pořádek</t>
  </si>
  <si>
    <t>Požární ochrana - dobrovolná část</t>
  </si>
  <si>
    <t>Požární ochrana a integrovaný záchranný systém</t>
  </si>
  <si>
    <t>Bezpečnost státu a právní ochrana</t>
  </si>
  <si>
    <t>Ostatní činnosti</t>
  </si>
  <si>
    <t>Plavecký stadion</t>
  </si>
  <si>
    <t>Zimní stadion</t>
  </si>
  <si>
    <t>Odpovědné místo</t>
  </si>
  <si>
    <t>Věcný obsah</t>
  </si>
  <si>
    <t>Městská policie</t>
  </si>
  <si>
    <t>Odbor školství a tělovýchovy</t>
  </si>
  <si>
    <t>Odbor sociálních věcí</t>
  </si>
  <si>
    <t>Odbor vnitřních věcí</t>
  </si>
  <si>
    <t>Investiční odbor</t>
  </si>
  <si>
    <t>Majetkový odbor</t>
  </si>
  <si>
    <t>Odbor správy veřejných statků</t>
  </si>
  <si>
    <t>Kancelář primátora</t>
  </si>
  <si>
    <t>Kancelář tajemníka</t>
  </si>
  <si>
    <t>Sportovní hala</t>
  </si>
  <si>
    <t>Program prevence kriminality</t>
  </si>
  <si>
    <t>MŠ Papírenská</t>
  </si>
  <si>
    <t>MŠ Plzeňská</t>
  </si>
  <si>
    <t>MŠ Větrná</t>
  </si>
  <si>
    <t>MŠ Jizerská</t>
  </si>
  <si>
    <t>MŠ Dlouhá</t>
  </si>
  <si>
    <t>MŠ Špálova</t>
  </si>
  <si>
    <t>MŠ Prachatická</t>
  </si>
  <si>
    <t>MŠ Zeyerova</t>
  </si>
  <si>
    <t>MŠ Pražská</t>
  </si>
  <si>
    <t>ZŠ Grünwaldova</t>
  </si>
  <si>
    <t>ZŠ Kubatova</t>
  </si>
  <si>
    <t>ZŠ Nová</t>
  </si>
  <si>
    <t>ZŠ Matice školské</t>
  </si>
  <si>
    <t>ZŠ Nerudova</t>
  </si>
  <si>
    <t>ZŠ Dukelská</t>
  </si>
  <si>
    <t>ZŠ Čéčova</t>
  </si>
  <si>
    <t>Jihočeské divadlo</t>
  </si>
  <si>
    <t>Malé divadlo</t>
  </si>
  <si>
    <t>Správa městských kin</t>
  </si>
  <si>
    <t>Odbor ochrany životního prostředí</t>
  </si>
  <si>
    <t>Finanční odbor</t>
  </si>
  <si>
    <t>Fond zaměstnanců města</t>
  </si>
  <si>
    <t>Veřejné služby</t>
  </si>
  <si>
    <t>PS</t>
  </si>
  <si>
    <t>ŠJ U Tří lvů</t>
  </si>
  <si>
    <t>Správní odbor</t>
  </si>
  <si>
    <t xml:space="preserve"> </t>
  </si>
  <si>
    <t>Akce/účel</t>
  </si>
  <si>
    <t>Položka</t>
  </si>
  <si>
    <t>Paragraf</t>
  </si>
  <si>
    <t>v tis. Kč</t>
  </si>
  <si>
    <t>100 celkem</t>
  </si>
  <si>
    <t>102 celkem</t>
  </si>
  <si>
    <t>105 celkem</t>
  </si>
  <si>
    <t>Programové vybavení</t>
  </si>
  <si>
    <t>108 celkem</t>
  </si>
  <si>
    <t>111</t>
  </si>
  <si>
    <t>6119</t>
  </si>
  <si>
    <t>3635</t>
  </si>
  <si>
    <t>111 celkem</t>
  </si>
  <si>
    <t>PD na připravované stavby</t>
  </si>
  <si>
    <t>Zajištění náhrad.havarijních doplň.zdrojů</t>
  </si>
  <si>
    <t>Drobné stavby</t>
  </si>
  <si>
    <t>Rekonstrukce kanalizací</t>
  </si>
  <si>
    <t>Rekonstrukce vodovodů</t>
  </si>
  <si>
    <t>112</t>
  </si>
  <si>
    <t>112 celkem</t>
  </si>
  <si>
    <t>114</t>
  </si>
  <si>
    <t>6130</t>
  </si>
  <si>
    <t>3639</t>
  </si>
  <si>
    <t>Pozemky</t>
  </si>
  <si>
    <t>114 celkem</t>
  </si>
  <si>
    <t>Instalace parkovacích automatů</t>
  </si>
  <si>
    <t>115 celkem</t>
  </si>
  <si>
    <t>Správa veřejných statků</t>
  </si>
  <si>
    <t>191 celkem</t>
  </si>
  <si>
    <t>193 celkem</t>
  </si>
  <si>
    <t>203 celkem</t>
  </si>
  <si>
    <t>205 celkem</t>
  </si>
  <si>
    <t>209 celkem</t>
  </si>
  <si>
    <t>211 celkem</t>
  </si>
  <si>
    <t>MŠ J. Opletala</t>
  </si>
  <si>
    <t>213 celkem</t>
  </si>
  <si>
    <t>214 celkem</t>
  </si>
  <si>
    <t>215 celkem</t>
  </si>
  <si>
    <t>220 celkem</t>
  </si>
  <si>
    <t>221 celkem</t>
  </si>
  <si>
    <t>ZŠ O. Nedbala</t>
  </si>
  <si>
    <t>222 celkem</t>
  </si>
  <si>
    <t>ZŠ E. Destinnové</t>
  </si>
  <si>
    <t>223 celkem</t>
  </si>
  <si>
    <t>225 celkem</t>
  </si>
  <si>
    <t>227 celkem</t>
  </si>
  <si>
    <t>228 celkem</t>
  </si>
  <si>
    <t>229 celkem</t>
  </si>
  <si>
    <t>261</t>
  </si>
  <si>
    <t>261 celkem</t>
  </si>
  <si>
    <t>264</t>
  </si>
  <si>
    <t>264 celkem</t>
  </si>
  <si>
    <t>273 celkem</t>
  </si>
  <si>
    <t>403 celkem</t>
  </si>
  <si>
    <t>410 celkem</t>
  </si>
  <si>
    <t>Orientační informační systém města</t>
  </si>
  <si>
    <t>271 celkem</t>
  </si>
  <si>
    <t>272 celkem</t>
  </si>
  <si>
    <t>230 celkem</t>
  </si>
  <si>
    <t>231 celkem</t>
  </si>
  <si>
    <t>232 celkem</t>
  </si>
  <si>
    <t>P ř í j m y   c e l k e m</t>
  </si>
  <si>
    <t>B ě ž n é   v ý d a j e   c e l k e m</t>
  </si>
  <si>
    <t xml:space="preserve">K a p i t á l o v é   v ý d a j e   c e l k e m </t>
  </si>
  <si>
    <t>F i n a n c o v á n í   c e l k e m</t>
  </si>
  <si>
    <t>233 celkem</t>
  </si>
  <si>
    <t>234 celkem</t>
  </si>
  <si>
    <t>235 celkem</t>
  </si>
  <si>
    <t>236 celkem</t>
  </si>
  <si>
    <t>237 celkem</t>
  </si>
  <si>
    <t>238 celkem</t>
  </si>
  <si>
    <t>208 celkem</t>
  </si>
  <si>
    <t>206 celkem</t>
  </si>
  <si>
    <t>210 celkem</t>
  </si>
  <si>
    <t>202 celkem</t>
  </si>
  <si>
    <t>Odbor územního plánu a architektury</t>
  </si>
  <si>
    <t>Sondy a geologický průzkum</t>
  </si>
  <si>
    <t>Daně placené v souvislosti s investicí</t>
  </si>
  <si>
    <t>116 celkem</t>
  </si>
  <si>
    <t>101</t>
  </si>
  <si>
    <t>OŽP</t>
  </si>
  <si>
    <t>Opravy a udržování - zprovoznění LP</t>
  </si>
  <si>
    <t>Budovy, haly a stavby - přístřešky MHD</t>
  </si>
  <si>
    <t>Změna stavu krátkodobých prostř.na bk.účtech - předpl.nájemné</t>
  </si>
  <si>
    <t>Změna stavu krátkodobých prostř.na bk.účtech - FRB</t>
  </si>
  <si>
    <t>Povinné pojistné na soc.zab.a přísp.na zaměst.</t>
  </si>
  <si>
    <t>Ost.povinné pojistné hrazené zaměstnavatelem</t>
  </si>
  <si>
    <t>Prádlo, oděv a obuv - výstroj nových pracovníků</t>
  </si>
  <si>
    <t>Služby telekomunikací a radiokomunikací - převaděč Kleť</t>
  </si>
  <si>
    <t>Přijaté nekap.přísp.a náhr. - separace KO</t>
  </si>
  <si>
    <t>Přijaté nekapitálové přísp.a náhrady</t>
  </si>
  <si>
    <t>Neidentifikované příjmy</t>
  </si>
  <si>
    <t>Splátky půjčených prostř.od obyvatelstva</t>
  </si>
  <si>
    <t>OÚPA</t>
  </si>
  <si>
    <t>Přijaté nekap.přísp.a náhr. - Ledenice</t>
  </si>
  <si>
    <t>OI</t>
  </si>
  <si>
    <t>KT</t>
  </si>
  <si>
    <t>Ostatní neinvestiční přijaté dotace ze SR</t>
  </si>
  <si>
    <t>Neinvestiční převody z Národního fondu</t>
  </si>
  <si>
    <t>Investiční převody z Národního fondu</t>
  </si>
  <si>
    <t>Neinvestiční přijaté dotace od krajů</t>
  </si>
  <si>
    <t>Realizované kurzové ztráty</t>
  </si>
  <si>
    <t>Opravy a udržování - sportovní plácky</t>
  </si>
  <si>
    <t>Nájemné - kluby důchodců</t>
  </si>
  <si>
    <t>Opravy a udržování - centrum pro ochranu zvířat</t>
  </si>
  <si>
    <t>Služby peněžních ústavů - pojištění vozidel</t>
  </si>
  <si>
    <t xml:space="preserve">Konzultační, poradenské a právní služby </t>
  </si>
  <si>
    <t>Skutečnost za 1. pololetí 2002</t>
  </si>
  <si>
    <t>% čerpání UR</t>
  </si>
  <si>
    <t>% plnění UR</t>
  </si>
  <si>
    <t>Opravy a udržování - odstranění dopravních závad</t>
  </si>
  <si>
    <t>Opravy a udržování - orientační systém</t>
  </si>
  <si>
    <t xml:space="preserve">Služby telekomunikací a radiokomunikací - NP </t>
  </si>
  <si>
    <t>Daň z příjmů FO ze záv.čin.a fčních.požitků</t>
  </si>
  <si>
    <t>1333</t>
  </si>
  <si>
    <t>Správní poplatky</t>
  </si>
  <si>
    <t>102</t>
  </si>
  <si>
    <t>FO</t>
  </si>
  <si>
    <t>1111</t>
  </si>
  <si>
    <t>1112</t>
  </si>
  <si>
    <t>1121</t>
  </si>
  <si>
    <t>Daň z příjmů právnických osob</t>
  </si>
  <si>
    <t>1341</t>
  </si>
  <si>
    <t>Poplatek ze psů</t>
  </si>
  <si>
    <t>1342</t>
  </si>
  <si>
    <t>1343</t>
  </si>
  <si>
    <t>Poplatek za užívání veřej.prostranství</t>
  </si>
  <si>
    <t>1344</t>
  </si>
  <si>
    <t>Poplatek ze vstupného</t>
  </si>
  <si>
    <t>1345</t>
  </si>
  <si>
    <t>Poplatek za provozovaný VHP</t>
  </si>
  <si>
    <t>1511</t>
  </si>
  <si>
    <t>Daň z nemovitostí</t>
  </si>
  <si>
    <t>x</t>
  </si>
  <si>
    <t>SO</t>
  </si>
  <si>
    <t>113</t>
  </si>
  <si>
    <t>117</t>
  </si>
  <si>
    <t>ObŽÚ</t>
  </si>
  <si>
    <t xml:space="preserve">D a ň o v é   p ř í j m y </t>
  </si>
  <si>
    <t>100</t>
  </si>
  <si>
    <t>MP</t>
  </si>
  <si>
    <t>2210</t>
  </si>
  <si>
    <t>Přijaté sankční platby</t>
  </si>
  <si>
    <t>2141</t>
  </si>
  <si>
    <t>6310</t>
  </si>
  <si>
    <t>Příjmy z úroků</t>
  </si>
  <si>
    <t>2111</t>
  </si>
  <si>
    <t>3319</t>
  </si>
  <si>
    <t>Příjmy z prodeje zboží</t>
  </si>
  <si>
    <t>105</t>
  </si>
  <si>
    <t>OŠT</t>
  </si>
  <si>
    <t>2132</t>
  </si>
  <si>
    <t>3111</t>
  </si>
  <si>
    <t>Příjmy z pron.ost.nemovit. a jejich částí</t>
  </si>
  <si>
    <t>3113</t>
  </si>
  <si>
    <t>106</t>
  </si>
  <si>
    <t>OSV</t>
  </si>
  <si>
    <t>4341</t>
  </si>
  <si>
    <t>Přijaté nekap.přísp.a náhr. - zmírnění křivd</t>
  </si>
  <si>
    <t>OVV</t>
  </si>
  <si>
    <t>108</t>
  </si>
  <si>
    <t>IO</t>
  </si>
  <si>
    <t>MO</t>
  </si>
  <si>
    <t>2131</t>
  </si>
  <si>
    <t>Příjmy z pronájmu pozemků</t>
  </si>
  <si>
    <t>SVS</t>
  </si>
  <si>
    <t>2212</t>
  </si>
  <si>
    <t>115</t>
  </si>
  <si>
    <t>KP</t>
  </si>
  <si>
    <t>MŠ Čéčova</t>
  </si>
  <si>
    <t>Příjmy z poskytování služeb a výrobků</t>
  </si>
  <si>
    <t>3141</t>
  </si>
  <si>
    <t>MŠ Neplachova</t>
  </si>
  <si>
    <t>MŠ Nerudova</t>
  </si>
  <si>
    <t>MŠ Vrchlického</t>
  </si>
  <si>
    <t>ŠJ Rudolfovská</t>
  </si>
  <si>
    <t>191</t>
  </si>
  <si>
    <t>3419</t>
  </si>
  <si>
    <t>192</t>
  </si>
  <si>
    <t>SH</t>
  </si>
  <si>
    <t>193</t>
  </si>
  <si>
    <t>ZS</t>
  </si>
  <si>
    <t>FZM</t>
  </si>
  <si>
    <t>N e d a ň o v é   p ř í j m y</t>
  </si>
  <si>
    <t>Příjmy z prodeje ostatního HIM</t>
  </si>
  <si>
    <t>Konzultační, porad.a právní služby - studie</t>
  </si>
  <si>
    <t>Konzultační, porad.a právní služby - posudky</t>
  </si>
  <si>
    <t>Opravy a udržování - mostů</t>
  </si>
  <si>
    <t>Příjmy z prodeje pozemků</t>
  </si>
  <si>
    <t>3112</t>
  </si>
  <si>
    <t>Opravy a udržování - kanalizačních vpustí</t>
  </si>
  <si>
    <t>K a p i t á l o v é   p ř í j m y</t>
  </si>
  <si>
    <t>4112</t>
  </si>
  <si>
    <t>4121</t>
  </si>
  <si>
    <t>Neinvest.přijaté dotace od obcí</t>
  </si>
  <si>
    <t>P ř i j a t é   d o t a c e</t>
  </si>
  <si>
    <t>5311</t>
  </si>
  <si>
    <t>Ostatní osobní výdaje</t>
  </si>
  <si>
    <t>5134</t>
  </si>
  <si>
    <t>5136</t>
  </si>
  <si>
    <t>5137</t>
  </si>
  <si>
    <t>5139</t>
  </si>
  <si>
    <t>5151</t>
  </si>
  <si>
    <t>5152</t>
  </si>
  <si>
    <t>5154</t>
  </si>
  <si>
    <t>Elektrická energie</t>
  </si>
  <si>
    <t>5156</t>
  </si>
  <si>
    <t>Pohonné hmoty a maziva</t>
  </si>
  <si>
    <t>5161</t>
  </si>
  <si>
    <t>5162</t>
  </si>
  <si>
    <t>Služby telekomunikací a radiokomunikací</t>
  </si>
  <si>
    <t>Služby peněžních ústavů</t>
  </si>
  <si>
    <t>5164</t>
  </si>
  <si>
    <t>Nájemné</t>
  </si>
  <si>
    <t>5167</t>
  </si>
  <si>
    <t>Služby školení a vzdělávání - POLIS</t>
  </si>
  <si>
    <t>5168</t>
  </si>
  <si>
    <t>5169</t>
  </si>
  <si>
    <t>5171</t>
  </si>
  <si>
    <t>Opravy a udržování - služebních vozidel</t>
  </si>
  <si>
    <t>Opravy a udržování - oděvů, obuvi a OOP</t>
  </si>
  <si>
    <t>5173</t>
  </si>
  <si>
    <t>Cestovné - POLIS</t>
  </si>
  <si>
    <t xml:space="preserve">Cestovné </t>
  </si>
  <si>
    <t>5175</t>
  </si>
  <si>
    <t xml:space="preserve">Pohoštění </t>
  </si>
  <si>
    <t>Nákup kolků</t>
  </si>
  <si>
    <t>Platby daní a poplatků - dálniční známky</t>
  </si>
  <si>
    <t>3749</t>
  </si>
  <si>
    <t>Konzultační, poradenské a právní služby</t>
  </si>
  <si>
    <t>3742</t>
  </si>
  <si>
    <t>3792</t>
  </si>
  <si>
    <t>Pohoštění</t>
  </si>
  <si>
    <t>101 celkem</t>
  </si>
  <si>
    <t>5141</t>
  </si>
  <si>
    <t>5163</t>
  </si>
  <si>
    <t xml:space="preserve">Služby peněžních ústavů </t>
  </si>
  <si>
    <t>1014</t>
  </si>
  <si>
    <t>5212</t>
  </si>
  <si>
    <t>2140</t>
  </si>
  <si>
    <t>5229</t>
  </si>
  <si>
    <t>Platby daní a poplatků - soudní poplatky</t>
  </si>
  <si>
    <t xml:space="preserve">Nákup kolků </t>
  </si>
  <si>
    <t>Nákup zboží - MIC</t>
  </si>
  <si>
    <t>104</t>
  </si>
  <si>
    <t>Služby peněžních ústavů - pojist.při prac.cestě</t>
  </si>
  <si>
    <t>Jeslová a azylová zařízení</t>
  </si>
  <si>
    <t>Ústav sociální péče Hvízdal</t>
  </si>
  <si>
    <t>Centrum sociálních služeb Staroměstská</t>
  </si>
  <si>
    <t>Neinv.dotace církvím a nábož. společnostem</t>
  </si>
  <si>
    <t xml:space="preserve">      Rozbor financování</t>
  </si>
  <si>
    <t>OKU</t>
  </si>
  <si>
    <t>Opravy a udržování - památníků a pam.desek</t>
  </si>
  <si>
    <t>Ostatní cestovní náhrady</t>
  </si>
  <si>
    <t>Věcné dary</t>
  </si>
  <si>
    <t>Neinv.dotace obč.sdruž. - Divadlo pod čepicí</t>
  </si>
  <si>
    <t>3392</t>
  </si>
  <si>
    <t>276 celkem</t>
  </si>
  <si>
    <t>104 celkem</t>
  </si>
  <si>
    <t>Plyn</t>
  </si>
  <si>
    <t>Služby školení a vzdělávání</t>
  </si>
  <si>
    <t>3421</t>
  </si>
  <si>
    <t>Ostatní osobní výdaje - úklid klubů důchodců</t>
  </si>
  <si>
    <t>Prádlo, oděv a obuv</t>
  </si>
  <si>
    <t>Knihy, učební pomůcky a tisk</t>
  </si>
  <si>
    <t>5153</t>
  </si>
  <si>
    <t>4399</t>
  </si>
  <si>
    <t>Opravy a udržování - AzD</t>
  </si>
  <si>
    <t>Pohoštění - vánoční setkání důchodců</t>
  </si>
  <si>
    <t>5221</t>
  </si>
  <si>
    <t>5222</t>
  </si>
  <si>
    <t>5223</t>
  </si>
  <si>
    <t>5410</t>
  </si>
  <si>
    <t>Sociální dávky</t>
  </si>
  <si>
    <t>106 celkem</t>
  </si>
  <si>
    <t>5132</t>
  </si>
  <si>
    <t>Ochranné pomůcky</t>
  </si>
  <si>
    <t>6171</t>
  </si>
  <si>
    <t>Nálež.osob vykon.zákl.(náhr)nebo civ. službu</t>
  </si>
  <si>
    <t>Služby pošt</t>
  </si>
  <si>
    <t>5166</t>
  </si>
  <si>
    <t>Opravy a udržování - topení a VS</t>
  </si>
  <si>
    <t>Opravy a udržování - elektro, svítidel</t>
  </si>
  <si>
    <t>Opravy a udržování - kancelářské techniky</t>
  </si>
  <si>
    <t>Opravy a udržování - ostatní</t>
  </si>
  <si>
    <t>Opravy a udržování - HW</t>
  </si>
  <si>
    <t>Poskytnuté neinv.přísp. a náhrady - soc.pohřby</t>
  </si>
  <si>
    <t>Poskytnuté neinvestiční příspěvky a náhrady</t>
  </si>
  <si>
    <t>Neinvestiční dotace občanským sdružením</t>
  </si>
  <si>
    <t>Aktivní krátkodobé operace řízení likvidity - příjmy</t>
  </si>
  <si>
    <t>Aktivní krátkodobé operace řízení likvidity - výdaje</t>
  </si>
  <si>
    <t>Ostatní záležitosti v dopravě</t>
  </si>
  <si>
    <t>103</t>
  </si>
  <si>
    <t>Výkup předmětů kulturní hodnoty</t>
  </si>
  <si>
    <t>109</t>
  </si>
  <si>
    <t>102-105,114-116</t>
  </si>
  <si>
    <t>102, 112</t>
  </si>
  <si>
    <t xml:space="preserve">Sociální péče a pomoc starým občanům (kromě ústavní) </t>
  </si>
  <si>
    <t>109, 117</t>
  </si>
  <si>
    <t>Nebytové hospodářství</t>
  </si>
  <si>
    <t>Ostatní správa v ochraně životního prostředí</t>
  </si>
  <si>
    <t>Ostatní záležitosti civilní připravenosti na krizové stavy</t>
  </si>
  <si>
    <t>Civilní připravenost na krizové stavy</t>
  </si>
  <si>
    <t>Ostatní záležitosti bezpečnosti, veřejného pořádku a požární ochrany</t>
  </si>
  <si>
    <t>Ostatní sociální péče a pomoc rodině a manželství</t>
  </si>
  <si>
    <t>Neinvestiční přijaté dotace ze státních finančních aktiv</t>
  </si>
  <si>
    <t>Ostatní záležitosti kultury, církví a sdělovacích prostředků</t>
  </si>
  <si>
    <t>Uhrazené splátky dlouhodobých přijatých půjčených prostředků</t>
  </si>
  <si>
    <t>Správa v lesním hospodářství</t>
  </si>
  <si>
    <t>Celospolečenské funkce lesů</t>
  </si>
  <si>
    <t>102, 119, 122</t>
  </si>
  <si>
    <t>Ostatní dráhy</t>
  </si>
  <si>
    <t>Ostatní správa ve vodním hospodářství</t>
  </si>
  <si>
    <t>Ostatní záležitosti ochrany památek a péče o kulturní dědictví</t>
  </si>
  <si>
    <t>Ostatní zájmová činnost a rekreace</t>
  </si>
  <si>
    <t>108, 115</t>
  </si>
  <si>
    <t>Ochrana obyvatelstva</t>
  </si>
  <si>
    <t>108, 112</t>
  </si>
  <si>
    <t>Protierozní, protilavinová a protipožární ochrana</t>
  </si>
  <si>
    <t>Náhrady platů zaměstnavatelům při nástupu občana k výkonu civilní služby</t>
  </si>
  <si>
    <t>Výdaje na dopravní územní obslužnost</t>
  </si>
  <si>
    <t>Převody vlastním fondům hospodářské činnosti</t>
  </si>
  <si>
    <t>Vratky transferů poskytnutých v minulých rozpočtových obdobích</t>
  </si>
  <si>
    <t>Nákup dlouhodobého hmotného  majetku jinde nezařazený</t>
  </si>
  <si>
    <t>str. 8 - 21</t>
  </si>
  <si>
    <t>str. 22 - 24</t>
  </si>
  <si>
    <t xml:space="preserve">str. 25 </t>
  </si>
  <si>
    <t>str. 26 - 27</t>
  </si>
  <si>
    <t>str. 28 - 30</t>
  </si>
  <si>
    <t>str. 31</t>
  </si>
  <si>
    <t>str. 35</t>
  </si>
  <si>
    <t xml:space="preserve">str. 32 - 34 </t>
  </si>
  <si>
    <t xml:space="preserve">str. 3 - 6 </t>
  </si>
  <si>
    <t>Služby školení a vzdělávání - veterinární, ref.</t>
  </si>
  <si>
    <t>V l a s t n í   p ř í j m y</t>
  </si>
  <si>
    <t>Služby zpracování dat - technická podpora</t>
  </si>
  <si>
    <t>Programové vybavení - vč.upgrade SW</t>
  </si>
  <si>
    <t>Výpočetní technika - podatelna</t>
  </si>
  <si>
    <t>Neinvestiční transfery obyvatelstvu nemající povahu dotace ani daru</t>
  </si>
  <si>
    <t>Služby zpracování dat - systémová integrace</t>
  </si>
  <si>
    <t>Rekonstrukce objektu "Trival"</t>
  </si>
  <si>
    <t>Daň z příjmů FO ze sam.výděl.činnosti</t>
  </si>
  <si>
    <t>Daň z příjmů FO z kapitálových výnosů</t>
  </si>
  <si>
    <t>Nespecifikované rezervy - opravy šk.zařízení</t>
  </si>
  <si>
    <t>Konzultační, porad.a právní služby - FRB</t>
  </si>
  <si>
    <t>Konzult.,porad.a práv.služby - prohlídky mostů</t>
  </si>
  <si>
    <t>Konzult.,porad.a práv.služby - znalecké posudky</t>
  </si>
  <si>
    <t>Konzult.,porad.a práv.služby - revize dětských prvků</t>
  </si>
  <si>
    <t>Konzult.,porad.a práv.služby - energetické audity</t>
  </si>
  <si>
    <t>Konzult.,porad.a práv.služby - personální audit + poradenství</t>
  </si>
  <si>
    <t>Konzult.,porad.a práv.služby - překlady, tlumoč.</t>
  </si>
  <si>
    <t>Neinv.dot.nefin.podnik.subj. - slavnosti E.Destinnové</t>
  </si>
  <si>
    <t>Neinv.dot.nefin.podnik.subj. - práv. osobám</t>
  </si>
  <si>
    <t>Neinv.dot.nefin.podnik.subj. - Beat maratón</t>
  </si>
  <si>
    <t>Platby daní a poplatků - rekreační popl.obci</t>
  </si>
  <si>
    <t>Knihy, učební pomůcky a tisk - předpl.novin</t>
  </si>
  <si>
    <t>Neinv.dot.nefin.podnik.subj. - pojízd.prodejna</t>
  </si>
  <si>
    <t xml:space="preserve">Ost.neinv.transfery obyv. - penzijní připojištění </t>
  </si>
  <si>
    <t>Příjmy z poskyt.služ.a výr. - plav.bazén</t>
  </si>
  <si>
    <t>Příjmy z pron.ost.nemovitostí - JVS</t>
  </si>
  <si>
    <t>Příjmy z pron.ost.nemovitostí - LRM</t>
  </si>
  <si>
    <t>Příjmy z pron.ost.nemovitostí - PS</t>
  </si>
  <si>
    <t>Příjmy z prod.ost.nemovit.a jejich částí</t>
  </si>
  <si>
    <t>Nein.přij.dotace ze SR v rámci dot.vztahu</t>
  </si>
  <si>
    <t>PD - instalace parkovacích automatů</t>
  </si>
  <si>
    <t>Opravy a udržování - kluby důchodců</t>
  </si>
  <si>
    <t>Pohoštění - výstavy</t>
  </si>
  <si>
    <t>110 celkem</t>
  </si>
  <si>
    <t>Služby peněžních ústavů - pojištění výstavy</t>
  </si>
  <si>
    <t>Neinv. dotace obecně prospěš. organizacím</t>
  </si>
  <si>
    <t>Schválený rozpočet 2003</t>
  </si>
  <si>
    <t>Upravený rozpočet 2003</t>
  </si>
  <si>
    <t>Skutečnost za 1. pololetí 2003</t>
  </si>
  <si>
    <t>roku 2003</t>
  </si>
  <si>
    <t>Skutečnost              za 1. pololetí 2003</t>
  </si>
  <si>
    <t>Neinv.dotace obč.sdruž. - Intersalon 2003</t>
  </si>
  <si>
    <t>Poplatky za uložení odpadů</t>
  </si>
  <si>
    <t>Správní poplatky - rybářské lístky</t>
  </si>
  <si>
    <t>Odvody za odnětí půdy ze ZPF</t>
  </si>
  <si>
    <t>Poplatek za likvidaci kom.odpadu 2003</t>
  </si>
  <si>
    <t>Poplatek za likvidaci kom.odpadu 2002</t>
  </si>
  <si>
    <t>Poplatek za lázeňský nebo rekreační pobyt</t>
  </si>
  <si>
    <t>Poplatek z ubytovací kapacity</t>
  </si>
  <si>
    <t>Zrušené místní poplatky - z alkoholu</t>
  </si>
  <si>
    <t>Odvod výtěžku z provozování loterií</t>
  </si>
  <si>
    <t>ODSH</t>
  </si>
  <si>
    <t>MÚ</t>
  </si>
  <si>
    <t>SÚ</t>
  </si>
  <si>
    <t>Příjmy z úroků - správa portfolia</t>
  </si>
  <si>
    <t>Příjmy z podílů na zisku a dividend - portfolio</t>
  </si>
  <si>
    <t>Příjmy z podílů na zisku a dividend (Teplárna)</t>
  </si>
  <si>
    <t>Příjmy z FV 2002</t>
  </si>
  <si>
    <t>Přijaté vratky transferů - FV 2002</t>
  </si>
  <si>
    <t>Ostatní nedaňové příjmy jinde nezařazené</t>
  </si>
  <si>
    <t>Splátky půjčených prostř.od obyv. - FRB</t>
  </si>
  <si>
    <t>Splátky půjčených prostř.od obyv. - nevyplacené mzdy</t>
  </si>
  <si>
    <t>Příjmy z poskyt.služeb a výr.-radniční bál</t>
  </si>
  <si>
    <t>Ostatní nedaňové příjmy - reklama</t>
  </si>
  <si>
    <t>Příjmy z poskyt.služeb a výrobků - AzD</t>
  </si>
  <si>
    <t>Příjmy z poskyt.služeb a výr. - tiskárna</t>
  </si>
  <si>
    <t xml:space="preserve">Příjmy z prodeje krátkodobého a DDM </t>
  </si>
  <si>
    <t>Příjmy z poskyt.služeb a výr. - PA</t>
  </si>
  <si>
    <t>Příjmy z poskyt.služeb a výr. - park.karty</t>
  </si>
  <si>
    <t>Příjmy z pron.ost.nemovitostí - restaurace FS</t>
  </si>
  <si>
    <t>OPP</t>
  </si>
  <si>
    <t>ORCR</t>
  </si>
  <si>
    <t>Příjmy z poskyt.služeb a výr. - LP</t>
  </si>
  <si>
    <t>Příjmy z poskyt.služeb a výr. - Nová Pec</t>
  </si>
  <si>
    <t xml:space="preserve">Splátky půjčených prostředků od obyv. </t>
  </si>
  <si>
    <t>Rozbor financování</t>
  </si>
  <si>
    <t>Změna stavu krátkodobých prostř.na bk.účtech - ČSOB Asset Management</t>
  </si>
  <si>
    <t>Změna stavu krátkodobých prostř.na bk.účtech - povodňového fondu</t>
  </si>
  <si>
    <t>Změna stavu krátkodobých prostř.na bk.účtech - fondu pomoci</t>
  </si>
  <si>
    <t>Dlouhodobé přijaté půjčené prostředky - Českomor.zár.a rozv.banka</t>
  </si>
  <si>
    <t>Dlouhodobé přijaté půjčené prostředky - SFŽP</t>
  </si>
  <si>
    <t>Uhraz.spl.dlouhodobých přij.půjčených prostř. - ČMHB - 146 b.j.</t>
  </si>
  <si>
    <t>Uhraz.spl.dlouhodobých přij.půjčených prostř. - ČMHB - DM</t>
  </si>
  <si>
    <t>Uhraz.spl.dlouhodobých přij.půjčených prostř. - ČMHB - 54 b.j.</t>
  </si>
  <si>
    <t>Uhraz.spl.dlouhodobých přij.půjčených prostř. - HVB - ZS</t>
  </si>
  <si>
    <t>Uhraz.spl.dlouhodobých přij.půjčených prostř. - náj. 46 b.j.</t>
  </si>
  <si>
    <t>Uhraz.spl.dlouhodobých přij.půjčených prostř. - náj. Fr.Ondříčka</t>
  </si>
  <si>
    <t>Uhraz.spl.dlouhodobých přij.půjčených prostř. - náj. Krajinská 26</t>
  </si>
  <si>
    <t xml:space="preserve">Uhraz.spl.dlouhodobých přij.půjčených prostř. - náj. Dubenská </t>
  </si>
  <si>
    <t>Uhraz.spl.dlouhodobých přij.půjčených prostř. - nevyplacené mzdy</t>
  </si>
  <si>
    <t xml:space="preserve">      Rozbor běžných výdajů</t>
  </si>
  <si>
    <t>Platy zaměstnanců v pracovním poměru</t>
  </si>
  <si>
    <t>Povinné pojistné na veřejné zdravotní pojištění</t>
  </si>
  <si>
    <t>Prádlo, oděv a obuv - obnova pro 100 pracovníků</t>
  </si>
  <si>
    <t xml:space="preserve">DHDM - krátká kulová zbraň </t>
  </si>
  <si>
    <t>DHDM</t>
  </si>
  <si>
    <t>Nákup ostatních služeb - náhradní ubytování</t>
  </si>
  <si>
    <t>Nákup materiálu jinde nezařazený - náboje</t>
  </si>
  <si>
    <t>Nákup materiálu - foto, zdravotnický mater.</t>
  </si>
  <si>
    <t>Nákup materiálu jinde nezařazený - ND</t>
  </si>
  <si>
    <t>Nákup materiálu - strava pro služební psy</t>
  </si>
  <si>
    <t>Nákup materiálu - kancelářský materiál</t>
  </si>
  <si>
    <t>Nákup materiálu jinde nezařazený</t>
  </si>
  <si>
    <t>Studená voda</t>
  </si>
  <si>
    <t xml:space="preserve">Služby pošt </t>
  </si>
  <si>
    <t>Nákup ostatních služeb - tisk tiskopisů</t>
  </si>
  <si>
    <t>Nákup ostatních služeb - označení služebních aut</t>
  </si>
  <si>
    <t>Nákup ostatních služeb - příspěvek na stravování</t>
  </si>
  <si>
    <t xml:space="preserve">Nákup ostatních služeb - lékařská vyšetření </t>
  </si>
  <si>
    <t>Nákup ostatních služeb - odchyt psů</t>
  </si>
  <si>
    <t xml:space="preserve">Nákup ostatních služeb </t>
  </si>
  <si>
    <t>Nákup ostatních služeb - veter.a rostlinolék.péče</t>
  </si>
  <si>
    <t>Nákup ostatních služeb - lesy, myslivost</t>
  </si>
  <si>
    <t>Nákup ostatních služeb - vodní hospodářství</t>
  </si>
  <si>
    <t>Nákup ostatních služeb - druhová ochrana</t>
  </si>
  <si>
    <t>Nákup ostatních služeb - dřeviny a krajina</t>
  </si>
  <si>
    <t>Nákup ostatních služeb - přech.chráněné plochy</t>
  </si>
  <si>
    <t>Nákup ostatních služeb - ochrana a provoz rezervací</t>
  </si>
  <si>
    <t>Nákup ostatních služeb - údržba pam.stromů a VKP</t>
  </si>
  <si>
    <t>Nákup ostatních služeb - ÚSES</t>
  </si>
  <si>
    <t>Nákup ostatních služeb - vyhlaš.pam.stromů a VKP</t>
  </si>
  <si>
    <t>Nákup ostatních služeb - ekologická výchova</t>
  </si>
  <si>
    <t xml:space="preserve">Nákup ostatních služeb - Terminál </t>
  </si>
  <si>
    <t>Nákup ostatních služeb - Robinson</t>
  </si>
  <si>
    <t>Ostatní neinv.dotace podnik.subj. - granty</t>
  </si>
  <si>
    <t>Ostatní neinv.dotace nezisk.org. - granty</t>
  </si>
  <si>
    <t>Úroky vlastní - úvěr HVB Bank a.s.</t>
  </si>
  <si>
    <t>Úroky vlastní - úvěr ČMHB a.s.</t>
  </si>
  <si>
    <t>Ostatní úroky a ostatní fin.výdaje - ztráta u portfolia</t>
  </si>
  <si>
    <t>Konzultační, poradenské a právní služby - portfolio</t>
  </si>
  <si>
    <t xml:space="preserve">Nákup ostatních služeb - čipování </t>
  </si>
  <si>
    <t>Ostatní neinv.dot.nezisk.a pod.org. - JCCR</t>
  </si>
  <si>
    <t>Ostatní neinv.dot.nezisk.a pod.org. - SMOJK apod.</t>
  </si>
  <si>
    <t>Ostatní neinv.dot.nezisk.a pod.org. - SMK</t>
  </si>
  <si>
    <t>Ostatní neinv.dot.nezisk.a pod.org. - SHS ČMS</t>
  </si>
  <si>
    <t>Ostatní neinv.dot.nezisk.a pod.org. - SMO</t>
  </si>
  <si>
    <t>Ostatní neinv.dot.nezisk.a pod.org. - NSZM</t>
  </si>
  <si>
    <t>Ostatní neinv.dot.nezisk.a pod.org. - Silva Nortica</t>
  </si>
  <si>
    <t>Ostatní záležitosti kultury</t>
  </si>
  <si>
    <t>Ostatní tělovýchovná činnost</t>
  </si>
  <si>
    <t>Ostatní zdravotnická zařízení a služby pro zdravotnictví</t>
  </si>
  <si>
    <t>Ostatní činnost ve zdravotnictví</t>
  </si>
  <si>
    <t>Komunální služby a územní rozvoj jinde nezařazené</t>
  </si>
  <si>
    <t>Ostatní neinv.dot.nezisk.a pod.org. - povodňový fond</t>
  </si>
  <si>
    <t>Ostatní neinvestiční transfery obyvatelstvu - povodňový fond</t>
  </si>
  <si>
    <t>Ostatní neinvestiční transfery obyvatelstvu - FP</t>
  </si>
  <si>
    <t xml:space="preserve">Výdaje z FV 2002 </t>
  </si>
  <si>
    <t>Ost.neinvest.výdaje jinde nezařazené - náj.M.Horákové 72-78</t>
  </si>
  <si>
    <t>Nespecifikované rezervy - úprava mezd</t>
  </si>
  <si>
    <t>Nespecifikované rezervy - FV 2002</t>
  </si>
  <si>
    <t xml:space="preserve">DHDM </t>
  </si>
  <si>
    <t>Nákup ostatních služeb - radniční bál</t>
  </si>
  <si>
    <t>Nákup ostatních služeb - Masopust</t>
  </si>
  <si>
    <t>Nákup ostatních služeb - Překročme bariéry</t>
  </si>
  <si>
    <t>Nákup ostatních služeb - Budějovický trojboj</t>
  </si>
  <si>
    <t>Nákup ostatních služeb - Čarodějnice</t>
  </si>
  <si>
    <t xml:space="preserve">Nákup ostatních služeb - Den plný her -  Den dětí </t>
  </si>
  <si>
    <t>Nákup ostatních služeb - Koncerty na letní scéně</t>
  </si>
  <si>
    <t>Nákup ostatních služeb - Den seniorů</t>
  </si>
  <si>
    <t>Nákup ostatních služeb - Slavnosti města</t>
  </si>
  <si>
    <t>Nákup ostatních služeb - tradiční svátky</t>
  </si>
  <si>
    <t>Nákup ostatních služeb - významná výročí</t>
  </si>
  <si>
    <t>Nákup ostatních služeb</t>
  </si>
  <si>
    <t>Nákup ostatních služeb - fotodokumentace</t>
  </si>
  <si>
    <t xml:space="preserve">Nákup ostatních služeb - tisk kult.propag.materiálu </t>
  </si>
  <si>
    <t>Nákup ostatních služeb - kronika města</t>
  </si>
  <si>
    <t>Nákup ostatních služeb - výstavy</t>
  </si>
  <si>
    <t>Nákup ostatních služeb - Kulturní léto</t>
  </si>
  <si>
    <t>Nákup ostatních služeb - Příjemná setkání</t>
  </si>
  <si>
    <t>Nákup ostatních služeb - Dny slovenské kultury</t>
  </si>
  <si>
    <t>Nákup ostatních služeb - Vodní hry</t>
  </si>
  <si>
    <t>Neinv.dot.nefin.podnik.subj. - fyzickým osobám</t>
  </si>
  <si>
    <t>Neinv.dot.nefin.podnik.subj. - inf.měsíčník</t>
  </si>
  <si>
    <t>Neinv.dotace obč.sdruž. - I.D.DANCE</t>
  </si>
  <si>
    <t>Neinv.dotace obč.sdruž. - Vltavský pohár</t>
  </si>
  <si>
    <t>Ostatní neinvest.dotace neziskovým a pod.org.</t>
  </si>
  <si>
    <t>Ostatní neinv.dot.nezisk.a pod.org. - Jč.zvonek</t>
  </si>
  <si>
    <t>Neinv.transfery obyvatelstvu nemající charakter daru - Cena města</t>
  </si>
  <si>
    <t>Neinv.dot. obecně prospěšným org.-Bazilika</t>
  </si>
  <si>
    <t>Ostatní platy - refundace MŠ</t>
  </si>
  <si>
    <t>Ostatní povinné pojistné placené zaměstnavatelem</t>
  </si>
  <si>
    <t>Ostatní platy - refundace ZŠ</t>
  </si>
  <si>
    <t>Nákup materiálu jinde nezařazený - ceny</t>
  </si>
  <si>
    <t>Nákup ostatních služeb - Projekt Zdravé město</t>
  </si>
  <si>
    <t>Neinv.dot.občan.sdružením - dětské a mlád. org.</t>
  </si>
  <si>
    <t>Neinv.dot.občan.sdružením - sport mládeže</t>
  </si>
  <si>
    <t>Ostatní neinv.dot.nezisk.a pod.org. - nesport.org.</t>
  </si>
  <si>
    <t>Ostatní neinv.dot.nezisk.a pod.org. - vol.aktivity mládeže</t>
  </si>
  <si>
    <t>DHDM - vybavení</t>
  </si>
  <si>
    <t>DHDM - vybavení AzD</t>
  </si>
  <si>
    <t>Nákup materiálu jinde nezařazený - Rubicon</t>
  </si>
  <si>
    <t>Nákup materiálu jinde nezařazený - AzD</t>
  </si>
  <si>
    <t>Studená voda - Rubicon</t>
  </si>
  <si>
    <t>Studená voda - AzD</t>
  </si>
  <si>
    <t>Plyn - Rubicon</t>
  </si>
  <si>
    <t>Elektrická energie - Rubicon</t>
  </si>
  <si>
    <t>Teplá voda</t>
  </si>
  <si>
    <t>Nájemné - Rubicon</t>
  </si>
  <si>
    <t>Nákup ostatních služeb - protidrogová prevence</t>
  </si>
  <si>
    <t>Nákup ostatních služeb - vstupné a zájezdy důch.</t>
  </si>
  <si>
    <t>Nákup ostatních služeb - plavání pro ZTP</t>
  </si>
  <si>
    <t>Nákup ostatních služeb - AzD</t>
  </si>
  <si>
    <t>Nákup ostatních služeb - lékařské prohlídky</t>
  </si>
  <si>
    <t>Sociální hospitalizace</t>
  </si>
  <si>
    <t>Ostatní neinv.dot.nezisk.a pod.org. - ČČK, SD</t>
  </si>
  <si>
    <t xml:space="preserve">Dávky sociální péče pro staré občany </t>
  </si>
  <si>
    <t>Dávky sociální péče pro rodinu a  děti</t>
  </si>
  <si>
    <t>Příspěvek při péči o osobu blízkou</t>
  </si>
  <si>
    <t>Příspěvek na zvláštní pomůcky</t>
  </si>
  <si>
    <t>Příspěvek na úpravu a prov.bezbar. bytu</t>
  </si>
  <si>
    <t>Přísp.na nákup, opr.a zvl.úpravu mot.vozidla</t>
  </si>
  <si>
    <t>Příspěvek na provoz motorového vozidla</t>
  </si>
  <si>
    <t>Příspěvek na individuální dopravu</t>
  </si>
  <si>
    <t>Příspěvek při odchodu z ústavního zařízení</t>
  </si>
  <si>
    <t>DHDM - dovybavení centra pro ochranu zvířat</t>
  </si>
  <si>
    <t>DHDM - do 3 tis. Kč</t>
  </si>
  <si>
    <t>DHDM - nad 3 tis. Kč</t>
  </si>
  <si>
    <t>Nákup materiálu - strava pro psy</t>
  </si>
  <si>
    <t>Nákup materiálu - kancelářské potřeby</t>
  </si>
  <si>
    <t>Nákup materiálu - čistící prostředky</t>
  </si>
  <si>
    <t>Nákup materiálu jinde nezařazený - tonery</t>
  </si>
  <si>
    <t>Nákup materiálu - pro údržbu budov</t>
  </si>
  <si>
    <t>Nákup materiálu - tiskopisy, filmy</t>
  </si>
  <si>
    <t>Nákup materiálu - náhradní díly na auta</t>
  </si>
  <si>
    <t>Nákup materiálu - Copy centrum</t>
  </si>
  <si>
    <t>Nájemné - telefonní ústředny</t>
  </si>
  <si>
    <t>Nájemné - nebytové prostory</t>
  </si>
  <si>
    <t xml:space="preserve">Konzult.,porad.a právní služby - revize </t>
  </si>
  <si>
    <t>Nákup ostatních služeb - centrum pro ochranu zvířat</t>
  </si>
  <si>
    <t>Nákup ostatních služeb - dodavatelský úklid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</si>
</sst>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_-* #,##0\ _K_č_-;\-* #,##0\ _K_č_-;_-* &quot;-&quot;??\ _K_č_-;_-@_-"/>
    <numFmt numFmtId="174" formatCode="0.000"/>
    <numFmt numFmtId="175" formatCode="0.00000"/>
    <numFmt numFmtId="176" formatCode="0.0000"/>
    <numFmt numFmtId="177" formatCode="#,##0.0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%"/>
    <numFmt numFmtId="193" formatCode="[&lt;=99999]###\ ##;##\ ##\ ##"/>
    <numFmt numFmtId="194" formatCode="#,##0.0;[Red]#,##0.0"/>
    <numFmt numFmtId="195" formatCode="_-[$$-2C0A]* #,##0.00_ ;_-[$$-2C0A]* \-#,##0.00\ ;_-[$$-2C0A]* &quot;-&quot;??_ ;_-@_ "/>
    <numFmt numFmtId="196" formatCode="_-* #,##0.00\ [$€-1]_-;\-* #,##0.00\ [$€-1]_-;_-* &quot;-&quot;??\ [$€-1]_-;_-@_-"/>
    <numFmt numFmtId="197" formatCode="_-* #,##0.00\ [$Kč-405]_-;\-* #,##0.00\ [$Kč-405]_-;_-* &quot;-&quot;??\ [$Kč-405]_-;_-@_-"/>
    <numFmt numFmtId="198" formatCode="#,##0.00;[Red]#,##0.00"/>
    <numFmt numFmtId="199" formatCode="#,##0;[Red]#,##0"/>
    <numFmt numFmtId="200" formatCode="#,##0.00\ &quot;Kč&quot;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8"/>
      <color indexed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12"/>
      <name val="Arial CE"/>
      <family val="2"/>
    </font>
    <font>
      <b/>
      <sz val="9"/>
      <color indexed="9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sz val="10"/>
      <name val="Gill Sans CE MT Shadow"/>
      <family val="2"/>
    </font>
    <font>
      <b/>
      <sz val="11"/>
      <name val="Arial CE"/>
      <family val="2"/>
    </font>
    <font>
      <sz val="10"/>
      <color indexed="12"/>
      <name val="Arial CE"/>
      <family val="2"/>
    </font>
    <font>
      <sz val="6"/>
      <name val="Arial CE"/>
      <family val="2"/>
    </font>
    <font>
      <b/>
      <i/>
      <sz val="9"/>
      <name val="Arial CE"/>
      <family val="2"/>
    </font>
    <font>
      <b/>
      <i/>
      <sz val="8"/>
      <name val="Arial CE"/>
      <family val="0"/>
    </font>
    <font>
      <sz val="8"/>
      <color indexed="9"/>
      <name val="Arial CE"/>
      <family val="2"/>
    </font>
    <font>
      <u val="single"/>
      <sz val="10"/>
      <name val="Arial CE"/>
      <family val="2"/>
    </font>
    <font>
      <b/>
      <u val="single"/>
      <sz val="22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7"/>
      <name val="Arial CE"/>
      <family val="2"/>
    </font>
    <font>
      <b/>
      <sz val="10"/>
      <name val="Comic Sans MS"/>
      <family val="4"/>
    </font>
    <font>
      <b/>
      <sz val="8"/>
      <name val="Comic Sans MS"/>
      <family val="4"/>
    </font>
    <font>
      <b/>
      <sz val="12"/>
      <name val="Comic Sans MS"/>
      <family val="4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1"/>
      <name val="Arial CE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3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hair"/>
      <bottom style="hair"/>
    </border>
    <border>
      <left style="thin"/>
      <right style="thin"/>
      <top style="double"/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</borders>
  <cellStyleXfs count="2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79">
    <xf numFmtId="3" fontId="0" fillId="0" borderId="0" xfId="0" applyAlignment="1">
      <alignment/>
    </xf>
    <xf numFmtId="3" fontId="4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3" fontId="4" fillId="0" borderId="0" xfId="0" applyFont="1" applyBorder="1" applyAlignment="1">
      <alignment/>
    </xf>
    <xf numFmtId="3" fontId="5" fillId="0" borderId="0" xfId="0" applyFont="1" applyAlignment="1">
      <alignment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Font="1" applyAlignment="1">
      <alignment/>
    </xf>
    <xf numFmtId="3" fontId="1" fillId="0" borderId="0" xfId="0" applyFont="1" applyAlignment="1">
      <alignment/>
    </xf>
    <xf numFmtId="177" fontId="4" fillId="0" borderId="0" xfId="0" applyNumberFormat="1" applyFont="1" applyBorder="1" applyAlignment="1">
      <alignment/>
    </xf>
    <xf numFmtId="3" fontId="6" fillId="2" borderId="0" xfId="0" applyFont="1" applyFill="1" applyAlignment="1">
      <alignment/>
    </xf>
    <xf numFmtId="177" fontId="7" fillId="3" borderId="1" xfId="0" applyNumberFormat="1" applyFont="1" applyFill="1" applyBorder="1" applyAlignment="1">
      <alignment horizontal="center" vertical="center" wrapText="1"/>
    </xf>
    <xf numFmtId="177" fontId="5" fillId="4" borderId="1" xfId="0" applyNumberFormat="1" applyFont="1" applyFill="1" applyBorder="1" applyAlignment="1">
      <alignment horizontal="center" vertical="center" wrapText="1"/>
    </xf>
    <xf numFmtId="177" fontId="7" fillId="3" borderId="0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177" fontId="7" fillId="3" borderId="2" xfId="0" applyNumberFormat="1" applyFont="1" applyFill="1" applyBorder="1" applyAlignment="1">
      <alignment horizontal="center" vertical="center"/>
    </xf>
    <xf numFmtId="177" fontId="5" fillId="4" borderId="2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vertical="center"/>
    </xf>
    <xf numFmtId="3" fontId="0" fillId="0" borderId="0" xfId="0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8" fillId="5" borderId="5" xfId="0" applyNumberFormat="1" applyFont="1" applyFill="1" applyBorder="1" applyAlignment="1">
      <alignment vertical="center"/>
    </xf>
    <xf numFmtId="177" fontId="8" fillId="5" borderId="5" xfId="0" applyNumberFormat="1" applyFont="1" applyFill="1" applyBorder="1" applyAlignment="1">
      <alignment vertical="center"/>
    </xf>
    <xf numFmtId="3" fontId="0" fillId="0" borderId="0" xfId="0" applyAlignment="1">
      <alignment horizontal="righ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/>
    </xf>
    <xf numFmtId="3" fontId="6" fillId="0" borderId="0" xfId="0" applyFont="1" applyAlignment="1">
      <alignment/>
    </xf>
    <xf numFmtId="3" fontId="0" fillId="0" borderId="0" xfId="0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0" fillId="2" borderId="0" xfId="0" applyFill="1" applyAlignment="1">
      <alignment/>
    </xf>
    <xf numFmtId="2" fontId="0" fillId="0" borderId="0" xfId="0" applyNumberFormat="1" applyAlignment="1">
      <alignment/>
    </xf>
    <xf numFmtId="3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3" fontId="6" fillId="0" borderId="0" xfId="0" applyFont="1" applyAlignment="1">
      <alignment vertical="center"/>
    </xf>
    <xf numFmtId="3" fontId="8" fillId="0" borderId="0" xfId="0" applyFont="1" applyAlignment="1">
      <alignment vertical="center"/>
    </xf>
    <xf numFmtId="3" fontId="4" fillId="0" borderId="0" xfId="0" applyFont="1" applyAlignment="1">
      <alignment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left"/>
    </xf>
    <xf numFmtId="1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0" fillId="0" borderId="0" xfId="0" applyFill="1" applyAlignment="1">
      <alignment/>
    </xf>
    <xf numFmtId="1" fontId="4" fillId="0" borderId="0" xfId="20" applyNumberFormat="1" applyFont="1" applyBorder="1" applyAlignment="1">
      <alignment horizontal="center"/>
      <protection/>
    </xf>
    <xf numFmtId="1" fontId="4" fillId="0" borderId="0" xfId="20" applyNumberFormat="1" applyFont="1" applyBorder="1">
      <alignment/>
      <protection/>
    </xf>
    <xf numFmtId="0" fontId="4" fillId="0" borderId="0" xfId="20" applyFont="1" applyBorder="1">
      <alignment/>
      <protection/>
    </xf>
    <xf numFmtId="1" fontId="4" fillId="0" borderId="0" xfId="20" applyNumberFormat="1" applyFont="1" applyFill="1" applyBorder="1" applyAlignment="1">
      <alignment horizontal="center"/>
      <protection/>
    </xf>
    <xf numFmtId="1" fontId="4" fillId="0" borderId="0" xfId="20" applyNumberFormat="1" applyFont="1" applyFill="1" applyBorder="1">
      <alignment/>
      <protection/>
    </xf>
    <xf numFmtId="3" fontId="4" fillId="0" borderId="0" xfId="0" applyFont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/>
    </xf>
    <xf numFmtId="3" fontId="8" fillId="0" borderId="6" xfId="0" applyNumberFormat="1" applyFont="1" applyBorder="1" applyAlignment="1">
      <alignment vertical="center"/>
    </xf>
    <xf numFmtId="1" fontId="5" fillId="0" borderId="6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left"/>
    </xf>
    <xf numFmtId="1" fontId="5" fillId="0" borderId="6" xfId="0" applyNumberFormat="1" applyFont="1" applyBorder="1" applyAlignment="1">
      <alignment horizontal="right"/>
    </xf>
    <xf numFmtId="1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8" fillId="5" borderId="7" xfId="0" applyNumberFormat="1" applyFont="1" applyFill="1" applyBorder="1" applyAlignment="1">
      <alignment vertical="center"/>
    </xf>
    <xf numFmtId="1" fontId="4" fillId="0" borderId="6" xfId="0" applyNumberFormat="1" applyFont="1" applyBorder="1" applyAlignment="1">
      <alignment horizontal="center"/>
    </xf>
    <xf numFmtId="3" fontId="0" fillId="0" borderId="0" xfId="0" applyNumberFormat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20" applyNumberFormat="1" applyFont="1" applyFill="1" applyBorder="1" applyAlignment="1">
      <alignment horizontal="right"/>
      <protection/>
    </xf>
    <xf numFmtId="3" fontId="4" fillId="0" borderId="0" xfId="0" applyNumberFormat="1" applyFont="1" applyFill="1" applyBorder="1" applyAlignment="1">
      <alignment/>
    </xf>
    <xf numFmtId="3" fontId="4" fillId="0" borderId="0" xfId="20" applyNumberFormat="1" applyFont="1" applyFill="1" applyBorder="1" applyAlignment="1">
      <alignment horizontal="right" wrapText="1"/>
      <protection/>
    </xf>
    <xf numFmtId="1" fontId="5" fillId="0" borderId="0" xfId="0" applyNumberFormat="1" applyFont="1" applyBorder="1" applyAlignment="1">
      <alignment horizontal="center"/>
    </xf>
    <xf numFmtId="3" fontId="4" fillId="0" borderId="6" xfId="0" applyFont="1" applyBorder="1" applyAlignment="1">
      <alignment/>
    </xf>
    <xf numFmtId="177" fontId="5" fillId="6" borderId="1" xfId="0" applyNumberFormat="1" applyFont="1" applyFill="1" applyBorder="1" applyAlignment="1">
      <alignment horizontal="center" vertical="center" wrapText="1"/>
    </xf>
    <xf numFmtId="177" fontId="7" fillId="7" borderId="0" xfId="0" applyNumberFormat="1" applyFont="1" applyFill="1" applyBorder="1" applyAlignment="1">
      <alignment/>
    </xf>
    <xf numFmtId="177" fontId="5" fillId="0" borderId="3" xfId="0" applyNumberFormat="1" applyFont="1" applyFill="1" applyBorder="1" applyAlignment="1">
      <alignment vertical="center"/>
    </xf>
    <xf numFmtId="177" fontId="4" fillId="0" borderId="0" xfId="0" applyNumberFormat="1" applyFont="1" applyBorder="1" applyAlignment="1">
      <alignment horizontal="right"/>
    </xf>
    <xf numFmtId="177" fontId="5" fillId="0" borderId="3" xfId="0" applyNumberFormat="1" applyFont="1" applyBorder="1" applyAlignment="1">
      <alignment vertical="center"/>
    </xf>
    <xf numFmtId="177" fontId="8" fillId="0" borderId="4" xfId="0" applyNumberFormat="1" applyFont="1" applyBorder="1" applyAlignment="1">
      <alignment vertical="center"/>
    </xf>
    <xf numFmtId="177" fontId="8" fillId="0" borderId="6" xfId="0" applyNumberFormat="1" applyFont="1" applyBorder="1" applyAlignment="1">
      <alignment vertical="center"/>
    </xf>
    <xf numFmtId="177" fontId="4" fillId="0" borderId="0" xfId="0" applyNumberFormat="1" applyFont="1" applyFill="1" applyBorder="1" applyAlignment="1">
      <alignment/>
    </xf>
    <xf numFmtId="177" fontId="4" fillId="0" borderId="0" xfId="20" applyNumberFormat="1" applyFont="1" applyFill="1" applyBorder="1" applyAlignment="1">
      <alignment horizontal="right"/>
      <protection/>
    </xf>
    <xf numFmtId="177" fontId="4" fillId="0" borderId="0" xfId="20" applyNumberFormat="1" applyFont="1" applyFill="1" applyBorder="1" applyAlignment="1">
      <alignment horizontal="right" wrapText="1"/>
      <protection/>
    </xf>
    <xf numFmtId="177" fontId="4" fillId="0" borderId="0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177" fontId="5" fillId="0" borderId="6" xfId="0" applyNumberFormat="1" applyFont="1" applyBorder="1" applyAlignment="1">
      <alignment/>
    </xf>
    <xf numFmtId="177" fontId="0" fillId="0" borderId="0" xfId="0" applyNumberFormat="1" applyAlignment="1">
      <alignment horizontal="center"/>
    </xf>
    <xf numFmtId="4" fontId="4" fillId="0" borderId="0" xfId="0" applyNumberFormat="1" applyFont="1" applyAlignment="1">
      <alignment/>
    </xf>
    <xf numFmtId="4" fontId="5" fillId="0" borderId="6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177" fontId="8" fillId="5" borderId="7" xfId="0" applyNumberFormat="1" applyFont="1" applyFill="1" applyBorder="1" applyAlignment="1">
      <alignment vertical="center"/>
    </xf>
    <xf numFmtId="177" fontId="4" fillId="0" borderId="6" xfId="0" applyNumberFormat="1" applyFont="1" applyBorder="1" applyAlignment="1">
      <alignment/>
    </xf>
    <xf numFmtId="1" fontId="12" fillId="8" borderId="8" xfId="0" applyNumberFormat="1" applyFont="1" applyFill="1" applyBorder="1" applyAlignment="1">
      <alignment horizontal="center" vertical="center" wrapText="1"/>
    </xf>
    <xf numFmtId="1" fontId="8" fillId="9" borderId="8" xfId="0" applyNumberFormat="1" applyFont="1" applyFill="1" applyBorder="1" applyAlignment="1">
      <alignment horizontal="center" vertical="center" wrapText="1"/>
    </xf>
    <xf numFmtId="177" fontId="8" fillId="5" borderId="9" xfId="0" applyNumberFormat="1" applyFont="1" applyFill="1" applyBorder="1" applyAlignment="1">
      <alignment horizontal="center" vertical="center" wrapText="1"/>
    </xf>
    <xf numFmtId="3" fontId="8" fillId="0" borderId="0" xfId="0" applyFont="1" applyAlignment="1">
      <alignment/>
    </xf>
    <xf numFmtId="3" fontId="1" fillId="0" borderId="0" xfId="0" applyFont="1" applyAlignment="1">
      <alignment/>
    </xf>
    <xf numFmtId="3" fontId="4" fillId="0" borderId="10" xfId="0" applyFont="1" applyBorder="1" applyAlignment="1">
      <alignment/>
    </xf>
    <xf numFmtId="177" fontId="4" fillId="2" borderId="11" xfId="0" applyNumberFormat="1" applyFont="1" applyFill="1" applyBorder="1" applyAlignment="1">
      <alignment/>
    </xf>
    <xf numFmtId="3" fontId="4" fillId="2" borderId="12" xfId="0" applyNumberFormat="1" applyFont="1" applyFill="1" applyBorder="1" applyAlignment="1">
      <alignment/>
    </xf>
    <xf numFmtId="177" fontId="4" fillId="2" borderId="12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4" fillId="2" borderId="11" xfId="0" applyFont="1" applyFill="1" applyBorder="1" applyAlignment="1">
      <alignment/>
    </xf>
    <xf numFmtId="3" fontId="4" fillId="0" borderId="13" xfId="0" applyFont="1" applyBorder="1" applyAlignment="1">
      <alignment/>
    </xf>
    <xf numFmtId="177" fontId="4" fillId="2" borderId="8" xfId="0" applyNumberFormat="1" applyFon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3" fontId="1" fillId="0" borderId="14" xfId="0" applyFont="1" applyBorder="1" applyAlignment="1">
      <alignment/>
    </xf>
    <xf numFmtId="177" fontId="1" fillId="2" borderId="14" xfId="0" applyNumberFormat="1" applyFont="1" applyFill="1" applyBorder="1" applyAlignment="1">
      <alignment/>
    </xf>
    <xf numFmtId="3" fontId="4" fillId="2" borderId="15" xfId="0" applyNumberFormat="1" applyFont="1" applyFill="1" applyBorder="1" applyAlignment="1">
      <alignment/>
    </xf>
    <xf numFmtId="177" fontId="4" fillId="0" borderId="12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4" fillId="2" borderId="12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/>
    </xf>
    <xf numFmtId="3" fontId="4" fillId="2" borderId="12" xfId="0" applyFont="1" applyFill="1" applyBorder="1" applyAlignment="1">
      <alignment/>
    </xf>
    <xf numFmtId="3" fontId="4" fillId="2" borderId="16" xfId="0" applyFont="1" applyFill="1" applyBorder="1" applyAlignment="1">
      <alignment/>
    </xf>
    <xf numFmtId="177" fontId="1" fillId="0" borderId="14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4" fillId="0" borderId="12" xfId="0" applyFont="1" applyBorder="1" applyAlignment="1">
      <alignment/>
    </xf>
    <xf numFmtId="3" fontId="4" fillId="0" borderId="15" xfId="0" applyFont="1" applyBorder="1" applyAlignment="1">
      <alignment/>
    </xf>
    <xf numFmtId="177" fontId="4" fillId="0" borderId="18" xfId="0" applyNumberFormat="1" applyFont="1" applyBorder="1" applyAlignment="1">
      <alignment/>
    </xf>
    <xf numFmtId="177" fontId="4" fillId="0" borderId="11" xfId="0" applyNumberFormat="1" applyFont="1" applyBorder="1" applyAlignment="1">
      <alignment/>
    </xf>
    <xf numFmtId="3" fontId="4" fillId="0" borderId="18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1" fillId="0" borderId="19" xfId="0" applyFont="1" applyBorder="1" applyAlignment="1">
      <alignment/>
    </xf>
    <xf numFmtId="177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177" fontId="1" fillId="0" borderId="20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3" fontId="4" fillId="0" borderId="11" xfId="0" applyFont="1" applyBorder="1" applyAlignment="1">
      <alignment/>
    </xf>
    <xf numFmtId="3" fontId="4" fillId="0" borderId="8" xfId="0" applyFont="1" applyBorder="1" applyAlignment="1">
      <alignment/>
    </xf>
    <xf numFmtId="3" fontId="1" fillId="9" borderId="7" xfId="0" applyNumberFormat="1" applyFont="1" applyFill="1" applyBorder="1" applyAlignment="1">
      <alignment vertical="center"/>
    </xf>
    <xf numFmtId="3" fontId="0" fillId="0" borderId="0" xfId="0" applyFont="1" applyAlignment="1">
      <alignment vertical="center"/>
    </xf>
    <xf numFmtId="3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177" fontId="4" fillId="0" borderId="10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 wrapText="1"/>
    </xf>
    <xf numFmtId="3" fontId="4" fillId="0" borderId="12" xfId="0" applyFont="1" applyBorder="1" applyAlignment="1">
      <alignment wrapText="1"/>
    </xf>
    <xf numFmtId="3" fontId="4" fillId="0" borderId="10" xfId="0" applyFont="1" applyBorder="1" applyAlignment="1">
      <alignment wrapText="1"/>
    </xf>
    <xf numFmtId="3" fontId="4" fillId="0" borderId="7" xfId="0" applyFont="1" applyBorder="1" applyAlignment="1">
      <alignment/>
    </xf>
    <xf numFmtId="3" fontId="1" fillId="0" borderId="14" xfId="0" applyFont="1" applyBorder="1" applyAlignment="1">
      <alignment vertical="center"/>
    </xf>
    <xf numFmtId="177" fontId="1" fillId="0" borderId="14" xfId="0" applyNumberFormat="1" applyFont="1" applyBorder="1" applyAlignment="1">
      <alignment vertical="center"/>
    </xf>
    <xf numFmtId="3" fontId="1" fillId="0" borderId="17" xfId="0" applyFont="1" applyBorder="1" applyAlignment="1">
      <alignment vertical="center"/>
    </xf>
    <xf numFmtId="3" fontId="15" fillId="0" borderId="0" xfId="0" applyFont="1" applyAlignment="1">
      <alignment vertical="center"/>
    </xf>
    <xf numFmtId="14" fontId="0" fillId="0" borderId="0" xfId="0" applyNumberFormat="1" applyAlignment="1">
      <alignment/>
    </xf>
    <xf numFmtId="3" fontId="1" fillId="0" borderId="0" xfId="0" applyFont="1" applyBorder="1" applyAlignment="1">
      <alignment/>
    </xf>
    <xf numFmtId="3" fontId="17" fillId="0" borderId="0" xfId="0" applyFont="1" applyAlignment="1">
      <alignment/>
    </xf>
    <xf numFmtId="3" fontId="0" fillId="0" borderId="0" xfId="0" applyFont="1" applyAlignment="1">
      <alignment/>
    </xf>
    <xf numFmtId="177" fontId="0" fillId="0" borderId="0" xfId="0" applyNumberFormat="1" applyFont="1" applyAlignment="1">
      <alignment/>
    </xf>
    <xf numFmtId="3" fontId="8" fillId="5" borderId="13" xfId="0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/>
    </xf>
    <xf numFmtId="3" fontId="4" fillId="0" borderId="12" xfId="0" applyFont="1" applyBorder="1" applyAlignment="1">
      <alignment/>
    </xf>
    <xf numFmtId="177" fontId="4" fillId="2" borderId="21" xfId="0" applyNumberFormat="1" applyFont="1" applyFill="1" applyBorder="1" applyAlignment="1">
      <alignment/>
    </xf>
    <xf numFmtId="177" fontId="4" fillId="2" borderId="7" xfId="0" applyNumberFormat="1" applyFont="1" applyFill="1" applyBorder="1" applyAlignment="1">
      <alignment/>
    </xf>
    <xf numFmtId="3" fontId="4" fillId="2" borderId="22" xfId="0" applyFont="1" applyFill="1" applyBorder="1" applyAlignment="1">
      <alignment/>
    </xf>
    <xf numFmtId="177" fontId="4" fillId="2" borderId="4" xfId="0" applyNumberFormat="1" applyFont="1" applyFill="1" applyBorder="1" applyAlignment="1">
      <alignment/>
    </xf>
    <xf numFmtId="3" fontId="5" fillId="0" borderId="17" xfId="0" applyFont="1" applyBorder="1" applyAlignment="1">
      <alignment/>
    </xf>
    <xf numFmtId="177" fontId="5" fillId="2" borderId="23" xfId="0" applyNumberFormat="1" applyFont="1" applyFill="1" applyBorder="1" applyAlignment="1">
      <alignment/>
    </xf>
    <xf numFmtId="3" fontId="5" fillId="2" borderId="17" xfId="0" applyNumberFormat="1" applyFont="1" applyFill="1" applyBorder="1" applyAlignment="1">
      <alignment/>
    </xf>
    <xf numFmtId="177" fontId="5" fillId="2" borderId="14" xfId="0" applyNumberFormat="1" applyFont="1" applyFill="1" applyBorder="1" applyAlignment="1">
      <alignment/>
    </xf>
    <xf numFmtId="3" fontId="5" fillId="0" borderId="0" xfId="0" applyFont="1" applyAlignment="1">
      <alignment/>
    </xf>
    <xf numFmtId="3" fontId="4" fillId="0" borderId="15" xfId="0" applyFont="1" applyBorder="1" applyAlignment="1">
      <alignment/>
    </xf>
    <xf numFmtId="3" fontId="4" fillId="0" borderId="12" xfId="0" applyFont="1" applyBorder="1" applyAlignment="1">
      <alignment/>
    </xf>
    <xf numFmtId="177" fontId="4" fillId="2" borderId="0" xfId="0" applyNumberFormat="1" applyFont="1" applyFill="1" applyBorder="1" applyAlignment="1">
      <alignment/>
    </xf>
    <xf numFmtId="3" fontId="4" fillId="2" borderId="16" xfId="0" applyNumberFormat="1" applyFont="1" applyFill="1" applyBorder="1" applyAlignment="1">
      <alignment/>
    </xf>
    <xf numFmtId="177" fontId="5" fillId="2" borderId="17" xfId="0" applyNumberFormat="1" applyFont="1" applyFill="1" applyBorder="1" applyAlignment="1">
      <alignment/>
    </xf>
    <xf numFmtId="177" fontId="4" fillId="2" borderId="15" xfId="0" applyNumberFormat="1" applyFont="1" applyFill="1" applyBorder="1" applyAlignment="1">
      <alignment/>
    </xf>
    <xf numFmtId="3" fontId="4" fillId="0" borderId="16" xfId="0" applyFont="1" applyBorder="1" applyAlignment="1">
      <alignment/>
    </xf>
    <xf numFmtId="3" fontId="4" fillId="2" borderId="22" xfId="0" applyNumberFormat="1" applyFont="1" applyFill="1" applyBorder="1" applyAlignment="1">
      <alignment/>
    </xf>
    <xf numFmtId="3" fontId="4" fillId="2" borderId="9" xfId="0" applyNumberFormat="1" applyFont="1" applyFill="1" applyBorder="1" applyAlignment="1">
      <alignment/>
    </xf>
    <xf numFmtId="3" fontId="5" fillId="2" borderId="14" xfId="0" applyNumberFormat="1" applyFont="1" applyFill="1" applyBorder="1" applyAlignment="1">
      <alignment/>
    </xf>
    <xf numFmtId="177" fontId="5" fillId="0" borderId="23" xfId="0" applyNumberFormat="1" applyFont="1" applyBorder="1" applyAlignment="1">
      <alignment/>
    </xf>
    <xf numFmtId="177" fontId="5" fillId="0" borderId="14" xfId="0" applyNumberFormat="1" applyFont="1" applyBorder="1" applyAlignment="1">
      <alignment/>
    </xf>
    <xf numFmtId="3" fontId="1" fillId="0" borderId="0" xfId="0" applyFont="1" applyAlignment="1">
      <alignment vertical="center"/>
    </xf>
    <xf numFmtId="3" fontId="4" fillId="2" borderId="11" xfId="0" applyFont="1" applyFill="1" applyBorder="1" applyAlignment="1">
      <alignment/>
    </xf>
    <xf numFmtId="177" fontId="4" fillId="2" borderId="2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4" fillId="2" borderId="0" xfId="0" applyFont="1" applyFill="1" applyAlignment="1">
      <alignment/>
    </xf>
    <xf numFmtId="177" fontId="4" fillId="0" borderId="2" xfId="0" applyNumberFormat="1" applyFont="1" applyBorder="1" applyAlignment="1">
      <alignment/>
    </xf>
    <xf numFmtId="3" fontId="4" fillId="0" borderId="11" xfId="0" applyFont="1" applyBorder="1" applyAlignment="1">
      <alignment/>
    </xf>
    <xf numFmtId="177" fontId="4" fillId="2" borderId="24" xfId="0" applyNumberFormat="1" applyFont="1" applyFill="1" applyBorder="1" applyAlignment="1">
      <alignment/>
    </xf>
    <xf numFmtId="177" fontId="4" fillId="2" borderId="25" xfId="0" applyNumberFormat="1" applyFont="1" applyFill="1" applyBorder="1" applyAlignment="1">
      <alignment/>
    </xf>
    <xf numFmtId="3" fontId="4" fillId="2" borderId="12" xfId="0" applyFont="1" applyFill="1" applyBorder="1" applyAlignment="1">
      <alignment/>
    </xf>
    <xf numFmtId="177" fontId="1" fillId="9" borderId="6" xfId="0" applyNumberFormat="1" applyFont="1" applyFill="1" applyBorder="1" applyAlignment="1">
      <alignment vertical="center"/>
    </xf>
    <xf numFmtId="177" fontId="1" fillId="9" borderId="26" xfId="0" applyNumberFormat="1" applyFont="1" applyFill="1" applyBorder="1" applyAlignment="1">
      <alignment vertical="center"/>
    </xf>
    <xf numFmtId="3" fontId="1" fillId="0" borderId="0" xfId="0" applyFont="1" applyAlignment="1">
      <alignment vertical="center"/>
    </xf>
    <xf numFmtId="4" fontId="0" fillId="0" borderId="0" xfId="0" applyNumberFormat="1" applyAlignment="1">
      <alignment/>
    </xf>
    <xf numFmtId="3" fontId="4" fillId="0" borderId="0" xfId="0" applyFont="1" applyBorder="1" applyAlignment="1">
      <alignment horizontal="center"/>
    </xf>
    <xf numFmtId="3" fontId="5" fillId="0" borderId="0" xfId="0" applyFont="1" applyBorder="1" applyAlignment="1">
      <alignment/>
    </xf>
    <xf numFmtId="3" fontId="1" fillId="0" borderId="0" xfId="0" applyFont="1" applyBorder="1" applyAlignment="1">
      <alignment/>
    </xf>
    <xf numFmtId="3" fontId="4" fillId="0" borderId="27" xfId="0" applyFont="1" applyBorder="1" applyAlignment="1">
      <alignment/>
    </xf>
    <xf numFmtId="3" fontId="4" fillId="0" borderId="28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2" borderId="7" xfId="0" applyFont="1" applyFill="1" applyBorder="1" applyAlignment="1">
      <alignment/>
    </xf>
    <xf numFmtId="4" fontId="4" fillId="0" borderId="29" xfId="0" applyNumberFormat="1" applyFont="1" applyBorder="1" applyAlignment="1">
      <alignment horizontal="right"/>
    </xf>
    <xf numFmtId="3" fontId="4" fillId="0" borderId="30" xfId="0" applyFont="1" applyBorder="1" applyAlignment="1">
      <alignment/>
    </xf>
    <xf numFmtId="3" fontId="1" fillId="0" borderId="31" xfId="0" applyFont="1" applyBorder="1" applyAlignment="1">
      <alignment/>
    </xf>
    <xf numFmtId="3" fontId="4" fillId="0" borderId="28" xfId="0" applyFont="1" applyBorder="1" applyAlignment="1">
      <alignment/>
    </xf>
    <xf numFmtId="3" fontId="4" fillId="0" borderId="32" xfId="0" applyFont="1" applyBorder="1" applyAlignment="1">
      <alignment/>
    </xf>
    <xf numFmtId="4" fontId="4" fillId="0" borderId="33" xfId="0" applyNumberFormat="1" applyFont="1" applyBorder="1" applyAlignment="1">
      <alignment horizontal="right"/>
    </xf>
    <xf numFmtId="3" fontId="1" fillId="0" borderId="34" xfId="0" applyFont="1" applyBorder="1" applyAlignment="1">
      <alignment/>
    </xf>
    <xf numFmtId="3" fontId="13" fillId="0" borderId="28" xfId="0" applyFont="1" applyBorder="1" applyAlignment="1">
      <alignment/>
    </xf>
    <xf numFmtId="3" fontId="1" fillId="9" borderId="35" xfId="0" applyFont="1" applyFill="1" applyBorder="1" applyAlignment="1">
      <alignment vertical="center"/>
    </xf>
    <xf numFmtId="3" fontId="1" fillId="9" borderId="26" xfId="0" applyFont="1" applyFill="1" applyBorder="1" applyAlignment="1">
      <alignment vertical="center"/>
    </xf>
    <xf numFmtId="177" fontId="1" fillId="9" borderId="26" xfId="0" applyNumberFormat="1" applyFont="1" applyFill="1" applyBorder="1" applyAlignment="1">
      <alignment vertical="center"/>
    </xf>
    <xf numFmtId="3" fontId="1" fillId="9" borderId="36" xfId="0" applyNumberFormat="1" applyFont="1" applyFill="1" applyBorder="1" applyAlignment="1">
      <alignment vertical="center"/>
    </xf>
    <xf numFmtId="3" fontId="1" fillId="0" borderId="31" xfId="0" applyFont="1" applyBorder="1" applyAlignment="1">
      <alignment vertical="center"/>
    </xf>
    <xf numFmtId="3" fontId="1" fillId="9" borderId="37" xfId="0" applyFont="1" applyFill="1" applyBorder="1" applyAlignment="1">
      <alignment vertical="center"/>
    </xf>
    <xf numFmtId="3" fontId="16" fillId="9" borderId="38" xfId="0" applyFont="1" applyFill="1" applyBorder="1" applyAlignment="1">
      <alignment vertical="center"/>
    </xf>
    <xf numFmtId="177" fontId="16" fillId="9" borderId="26" xfId="0" applyNumberFormat="1" applyFont="1" applyFill="1" applyBorder="1" applyAlignment="1">
      <alignment horizontal="center" vertical="center"/>
    </xf>
    <xf numFmtId="3" fontId="16" fillId="9" borderId="36" xfId="0" applyNumberFormat="1" applyFont="1" applyFill="1" applyBorder="1" applyAlignment="1">
      <alignment vertical="center"/>
    </xf>
    <xf numFmtId="177" fontId="16" fillId="9" borderId="26" xfId="0" applyNumberFormat="1" applyFont="1" applyFill="1" applyBorder="1" applyAlignment="1">
      <alignment vertical="center"/>
    </xf>
    <xf numFmtId="177" fontId="5" fillId="2" borderId="4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177" fontId="4" fillId="2" borderId="22" xfId="0" applyNumberFormat="1" applyFont="1" applyFill="1" applyBorder="1" applyAlignment="1">
      <alignment/>
    </xf>
    <xf numFmtId="177" fontId="4" fillId="2" borderId="16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 vertical="center"/>
    </xf>
    <xf numFmtId="3" fontId="4" fillId="0" borderId="28" xfId="0" applyFont="1" applyBorder="1" applyAlignment="1">
      <alignment horizontal="center"/>
    </xf>
    <xf numFmtId="3" fontId="4" fillId="0" borderId="32" xfId="0" applyFont="1" applyBorder="1" applyAlignment="1">
      <alignment horizontal="center"/>
    </xf>
    <xf numFmtId="3" fontId="4" fillId="0" borderId="39" xfId="0" applyFont="1" applyBorder="1" applyAlignment="1">
      <alignment horizontal="center"/>
    </xf>
    <xf numFmtId="3" fontId="18" fillId="0" borderId="27" xfId="0" applyFont="1" applyBorder="1" applyAlignment="1">
      <alignment horizontal="center" wrapText="1"/>
    </xf>
    <xf numFmtId="3" fontId="18" fillId="0" borderId="32" xfId="0" applyFont="1" applyBorder="1" applyAlignment="1">
      <alignment horizontal="center" wrapText="1"/>
    </xf>
    <xf numFmtId="3" fontId="4" fillId="0" borderId="28" xfId="0" applyFont="1" applyBorder="1" applyAlignment="1">
      <alignment horizontal="center"/>
    </xf>
    <xf numFmtId="3" fontId="4" fillId="0" borderId="40" xfId="0" applyFont="1" applyBorder="1" applyAlignment="1">
      <alignment horizontal="center"/>
    </xf>
    <xf numFmtId="3" fontId="4" fillId="0" borderId="30" xfId="0" applyFont="1" applyBorder="1" applyAlignment="1">
      <alignment horizontal="center"/>
    </xf>
    <xf numFmtId="3" fontId="4" fillId="2" borderId="28" xfId="0" applyFont="1" applyFill="1" applyBorder="1" applyAlignment="1">
      <alignment horizontal="center"/>
    </xf>
    <xf numFmtId="3" fontId="1" fillId="9" borderId="26" xfId="0" applyNumberFormat="1" applyFont="1" applyFill="1" applyBorder="1" applyAlignment="1">
      <alignment vertical="center"/>
    </xf>
    <xf numFmtId="177" fontId="1" fillId="9" borderId="6" xfId="0" applyNumberFormat="1" applyFont="1" applyFill="1" applyBorder="1" applyAlignment="1">
      <alignment vertical="center"/>
    </xf>
    <xf numFmtId="177" fontId="1" fillId="9" borderId="7" xfId="0" applyNumberFormat="1" applyFont="1" applyFill="1" applyBorder="1" applyAlignment="1">
      <alignment vertical="center"/>
    </xf>
    <xf numFmtId="177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177" fontId="5" fillId="0" borderId="38" xfId="0" applyNumberFormat="1" applyFont="1" applyBorder="1" applyAlignment="1">
      <alignment/>
    </xf>
    <xf numFmtId="3" fontId="1" fillId="9" borderId="26" xfId="0" applyNumberFormat="1" applyFont="1" applyFill="1" applyBorder="1" applyAlignment="1">
      <alignment vertical="center"/>
    </xf>
    <xf numFmtId="3" fontId="5" fillId="0" borderId="42" xfId="0" applyFont="1" applyBorder="1" applyAlignment="1">
      <alignment/>
    </xf>
    <xf numFmtId="3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177" fontId="19" fillId="0" borderId="11" xfId="0" applyNumberFormat="1" applyFont="1" applyBorder="1" applyAlignment="1">
      <alignment/>
    </xf>
    <xf numFmtId="3" fontId="4" fillId="0" borderId="12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177" fontId="19" fillId="0" borderId="12" xfId="0" applyNumberFormat="1" applyFont="1" applyBorder="1" applyAlignment="1">
      <alignment/>
    </xf>
    <xf numFmtId="3" fontId="4" fillId="0" borderId="0" xfId="0" applyFont="1" applyAlignment="1">
      <alignment/>
    </xf>
    <xf numFmtId="3" fontId="4" fillId="0" borderId="2" xfId="0" applyFont="1" applyBorder="1" applyAlignment="1">
      <alignment horizontal="center"/>
    </xf>
    <xf numFmtId="3" fontId="20" fillId="0" borderId="10" xfId="0" applyFont="1" applyBorder="1" applyAlignment="1">
      <alignment wrapText="1"/>
    </xf>
    <xf numFmtId="3" fontId="20" fillId="0" borderId="2" xfId="0" applyFont="1" applyBorder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177" fontId="20" fillId="0" borderId="12" xfId="0" applyNumberFormat="1" applyFont="1" applyBorder="1" applyAlignment="1">
      <alignment/>
    </xf>
    <xf numFmtId="3" fontId="4" fillId="0" borderId="2" xfId="0" applyFont="1" applyBorder="1" applyAlignment="1">
      <alignment horizontal="center"/>
    </xf>
    <xf numFmtId="177" fontId="4" fillId="0" borderId="12" xfId="0" applyNumberFormat="1" applyFont="1" applyBorder="1" applyAlignment="1">
      <alignment/>
    </xf>
    <xf numFmtId="3" fontId="20" fillId="0" borderId="10" xfId="0" applyFont="1" applyBorder="1" applyAlignment="1">
      <alignment wrapText="1"/>
    </xf>
    <xf numFmtId="3" fontId="20" fillId="0" borderId="2" xfId="0" applyFont="1" applyBorder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3" fontId="20" fillId="0" borderId="0" xfId="0" applyFont="1" applyAlignment="1">
      <alignment/>
    </xf>
    <xf numFmtId="3" fontId="19" fillId="0" borderId="10" xfId="0" applyFont="1" applyBorder="1" applyAlignment="1">
      <alignment wrapText="1"/>
    </xf>
    <xf numFmtId="3" fontId="19" fillId="0" borderId="2" xfId="0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3" fontId="19" fillId="0" borderId="0" xfId="0" applyFont="1" applyAlignment="1">
      <alignment/>
    </xf>
    <xf numFmtId="3" fontId="4" fillId="0" borderId="18" xfId="0" applyFont="1" applyBorder="1" applyAlignment="1">
      <alignment wrapText="1"/>
    </xf>
    <xf numFmtId="177" fontId="4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49" fontId="13" fillId="0" borderId="12" xfId="0" applyNumberFormat="1" applyFont="1" applyBorder="1" applyAlignment="1">
      <alignment horizontal="center" wrapText="1"/>
    </xf>
    <xf numFmtId="177" fontId="4" fillId="0" borderId="12" xfId="0" applyNumberFormat="1" applyFont="1" applyFill="1" applyBorder="1" applyAlignment="1">
      <alignment/>
    </xf>
    <xf numFmtId="49" fontId="4" fillId="0" borderId="12" xfId="0" applyNumberFormat="1" applyFont="1" applyBorder="1" applyAlignment="1">
      <alignment horizontal="center" wrapText="1"/>
    </xf>
    <xf numFmtId="177" fontId="19" fillId="0" borderId="12" xfId="0" applyNumberFormat="1" applyFont="1" applyFill="1" applyBorder="1" applyAlignment="1">
      <alignment/>
    </xf>
    <xf numFmtId="3" fontId="20" fillId="0" borderId="12" xfId="0" applyFont="1" applyBorder="1" applyAlignment="1">
      <alignment wrapText="1"/>
    </xf>
    <xf numFmtId="49" fontId="20" fillId="0" borderId="12" xfId="0" applyNumberFormat="1" applyFont="1" applyBorder="1" applyAlignment="1">
      <alignment horizontal="center" wrapText="1"/>
    </xf>
    <xf numFmtId="3" fontId="4" fillId="0" borderId="21" xfId="0" applyFont="1" applyBorder="1" applyAlignment="1">
      <alignment horizontal="center"/>
    </xf>
    <xf numFmtId="3" fontId="20" fillId="0" borderId="18" xfId="0" applyFont="1" applyBorder="1" applyAlignment="1">
      <alignment wrapText="1"/>
    </xf>
    <xf numFmtId="3" fontId="20" fillId="0" borderId="18" xfId="0" applyFont="1" applyBorder="1" applyAlignment="1">
      <alignment horizontal="center"/>
    </xf>
    <xf numFmtId="3" fontId="19" fillId="0" borderId="26" xfId="0" applyFont="1" applyBorder="1" applyAlignment="1">
      <alignment wrapText="1"/>
    </xf>
    <xf numFmtId="49" fontId="19" fillId="0" borderId="43" xfId="0" applyNumberFormat="1" applyFont="1" applyBorder="1" applyAlignment="1">
      <alignment horizontal="center" wrapText="1"/>
    </xf>
    <xf numFmtId="177" fontId="19" fillId="0" borderId="43" xfId="0" applyNumberFormat="1" applyFont="1" applyFill="1" applyBorder="1" applyAlignment="1">
      <alignment/>
    </xf>
    <xf numFmtId="3" fontId="4" fillId="0" borderId="0" xfId="0" applyFont="1" applyBorder="1" applyAlignment="1">
      <alignment wrapText="1"/>
    </xf>
    <xf numFmtId="3" fontId="11" fillId="0" borderId="0" xfId="0" applyFont="1" applyAlignment="1">
      <alignment/>
    </xf>
    <xf numFmtId="49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3" fontId="4" fillId="0" borderId="0" xfId="0" applyFont="1" applyFill="1" applyAlignment="1">
      <alignment wrapText="1"/>
    </xf>
    <xf numFmtId="3" fontId="4" fillId="0" borderId="0" xfId="0" applyFont="1" applyAlignment="1">
      <alignment wrapText="1"/>
    </xf>
    <xf numFmtId="3" fontId="4" fillId="0" borderId="11" xfId="0" applyFont="1" applyBorder="1" applyAlignment="1">
      <alignment wrapText="1"/>
    </xf>
    <xf numFmtId="177" fontId="4" fillId="0" borderId="11" xfId="0" applyNumberFormat="1" applyFont="1" applyBorder="1" applyAlignment="1">
      <alignment/>
    </xf>
    <xf numFmtId="177" fontId="20" fillId="0" borderId="11" xfId="0" applyNumberFormat="1" applyFont="1" applyBorder="1" applyAlignment="1">
      <alignment/>
    </xf>
    <xf numFmtId="3" fontId="19" fillId="0" borderId="12" xfId="0" applyFont="1" applyBorder="1" applyAlignment="1">
      <alignment wrapText="1"/>
    </xf>
    <xf numFmtId="49" fontId="13" fillId="0" borderId="12" xfId="0" applyNumberFormat="1" applyFont="1" applyBorder="1" applyAlignment="1">
      <alignment horizontal="center"/>
    </xf>
    <xf numFmtId="3" fontId="20" fillId="0" borderId="12" xfId="0" applyFont="1" applyBorder="1" applyAlignment="1">
      <alignment wrapText="1"/>
    </xf>
    <xf numFmtId="177" fontId="20" fillId="0" borderId="12" xfId="0" applyNumberFormat="1" applyFont="1" applyBorder="1" applyAlignment="1">
      <alignment/>
    </xf>
    <xf numFmtId="3" fontId="3" fillId="0" borderId="0" xfId="0" applyFont="1" applyAlignment="1">
      <alignment/>
    </xf>
    <xf numFmtId="3" fontId="20" fillId="0" borderId="0" xfId="0" applyFont="1" applyAlignment="1">
      <alignment/>
    </xf>
    <xf numFmtId="3" fontId="4" fillId="0" borderId="12" xfId="0" applyFont="1" applyBorder="1" applyAlignment="1">
      <alignment wrapText="1"/>
    </xf>
    <xf numFmtId="3" fontId="4" fillId="0" borderId="12" xfId="0" applyFont="1" applyBorder="1" applyAlignment="1">
      <alignment horizontal="left" wrapText="1"/>
    </xf>
    <xf numFmtId="49" fontId="20" fillId="0" borderId="10" xfId="0" applyNumberFormat="1" applyFont="1" applyBorder="1" applyAlignment="1">
      <alignment horizontal="center"/>
    </xf>
    <xf numFmtId="49" fontId="19" fillId="0" borderId="26" xfId="0" applyNumberFormat="1" applyFont="1" applyBorder="1" applyAlignment="1">
      <alignment horizontal="center"/>
    </xf>
    <xf numFmtId="177" fontId="19" fillId="0" borderId="43" xfId="0" applyNumberFormat="1" applyFont="1" applyBorder="1" applyAlignment="1">
      <alignment/>
    </xf>
    <xf numFmtId="1" fontId="16" fillId="0" borderId="0" xfId="0" applyNumberFormat="1" applyFont="1" applyBorder="1" applyAlignment="1">
      <alignment horizontal="center"/>
    </xf>
    <xf numFmtId="3" fontId="16" fillId="0" borderId="0" xfId="0" applyFont="1" applyBorder="1" applyAlignment="1">
      <alignment wrapText="1"/>
    </xf>
    <xf numFmtId="3" fontId="16" fillId="0" borderId="0" xfId="0" applyFont="1" applyBorder="1" applyAlignment="1">
      <alignment horizontal="center"/>
    </xf>
    <xf numFmtId="3" fontId="16" fillId="0" borderId="0" xfId="0" applyFont="1" applyAlignment="1">
      <alignment/>
    </xf>
    <xf numFmtId="177" fontId="5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4" fillId="0" borderId="0" xfId="0" applyFont="1" applyAlignment="1">
      <alignment wrapText="1"/>
    </xf>
    <xf numFmtId="3" fontId="5" fillId="9" borderId="16" xfId="0" applyFont="1" applyFill="1" applyBorder="1" applyAlignment="1">
      <alignment horizontal="center" wrapText="1"/>
    </xf>
    <xf numFmtId="3" fontId="8" fillId="0" borderId="11" xfId="0" applyFont="1" applyBorder="1" applyAlignment="1">
      <alignment/>
    </xf>
    <xf numFmtId="177" fontId="8" fillId="0" borderId="10" xfId="0" applyNumberFormat="1" applyFont="1" applyBorder="1" applyAlignment="1">
      <alignment/>
    </xf>
    <xf numFmtId="3" fontId="8" fillId="0" borderId="17" xfId="0" applyFont="1" applyBorder="1" applyAlignment="1">
      <alignment/>
    </xf>
    <xf numFmtId="177" fontId="8" fillId="0" borderId="14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3" fontId="5" fillId="9" borderId="16" xfId="0" applyFont="1" applyFill="1" applyBorder="1" applyAlignment="1">
      <alignment horizontal="center" vertical="center" wrapText="1"/>
    </xf>
    <xf numFmtId="177" fontId="5" fillId="10" borderId="0" xfId="0" applyNumberFormat="1" applyFont="1" applyFill="1" applyBorder="1" applyAlignment="1">
      <alignment horizontal="center" vertical="center" wrapText="1"/>
    </xf>
    <xf numFmtId="3" fontId="19" fillId="0" borderId="18" xfId="0" applyFont="1" applyBorder="1" applyAlignment="1">
      <alignment wrapText="1"/>
    </xf>
    <xf numFmtId="3" fontId="19" fillId="0" borderId="12" xfId="0" applyNumberFormat="1" applyFont="1" applyBorder="1" applyAlignment="1">
      <alignment/>
    </xf>
    <xf numFmtId="177" fontId="19" fillId="0" borderId="18" xfId="0" applyNumberFormat="1" applyFont="1" applyBorder="1" applyAlignment="1">
      <alignment/>
    </xf>
    <xf numFmtId="3" fontId="19" fillId="0" borderId="0" xfId="0" applyFont="1" applyAlignment="1">
      <alignment/>
    </xf>
    <xf numFmtId="3" fontId="19" fillId="0" borderId="12" xfId="0" applyFont="1" applyBorder="1" applyAlignment="1">
      <alignment/>
    </xf>
    <xf numFmtId="3" fontId="19" fillId="0" borderId="44" xfId="0" applyFont="1" applyBorder="1" applyAlignment="1">
      <alignment wrapText="1"/>
    </xf>
    <xf numFmtId="3" fontId="19" fillId="0" borderId="22" xfId="0" applyFont="1" applyBorder="1" applyAlignment="1">
      <alignment/>
    </xf>
    <xf numFmtId="177" fontId="19" fillId="0" borderId="44" xfId="0" applyNumberFormat="1" applyFont="1" applyBorder="1" applyAlignment="1">
      <alignment/>
    </xf>
    <xf numFmtId="3" fontId="1" fillId="0" borderId="14" xfId="0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/>
    </xf>
    <xf numFmtId="3" fontId="4" fillId="0" borderId="15" xfId="0" applyFont="1" applyBorder="1" applyAlignment="1">
      <alignment wrapText="1"/>
    </xf>
    <xf numFmtId="177" fontId="4" fillId="0" borderId="45" xfId="0" applyNumberFormat="1" applyFont="1" applyBorder="1" applyAlignment="1">
      <alignment/>
    </xf>
    <xf numFmtId="177" fontId="19" fillId="0" borderId="2" xfId="0" applyNumberFormat="1" applyFont="1" applyBorder="1" applyAlignment="1">
      <alignment/>
    </xf>
    <xf numFmtId="3" fontId="19" fillId="0" borderId="11" xfId="0" applyFont="1" applyBorder="1" applyAlignment="1">
      <alignment/>
    </xf>
    <xf numFmtId="3" fontId="19" fillId="0" borderId="7" xfId="0" applyFont="1" applyBorder="1" applyAlignment="1">
      <alignment wrapText="1"/>
    </xf>
    <xf numFmtId="3" fontId="19" fillId="0" borderId="7" xfId="0" applyNumberFormat="1" applyFont="1" applyBorder="1" applyAlignment="1">
      <alignment/>
    </xf>
    <xf numFmtId="177" fontId="19" fillId="0" borderId="5" xfId="0" applyNumberFormat="1" applyFont="1" applyBorder="1" applyAlignment="1">
      <alignment/>
    </xf>
    <xf numFmtId="177" fontId="1" fillId="0" borderId="17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/>
    </xf>
    <xf numFmtId="3" fontId="22" fillId="0" borderId="0" xfId="0" applyFont="1" applyAlignment="1">
      <alignment/>
    </xf>
    <xf numFmtId="3" fontId="24" fillId="0" borderId="0" xfId="0" applyFont="1" applyAlignment="1">
      <alignment/>
    </xf>
    <xf numFmtId="49" fontId="25" fillId="0" borderId="0" xfId="0" applyNumberFormat="1" applyFont="1" applyBorder="1" applyAlignment="1">
      <alignment/>
    </xf>
    <xf numFmtId="3" fontId="25" fillId="0" borderId="0" xfId="0" applyFont="1" applyAlignment="1">
      <alignment/>
    </xf>
    <xf numFmtId="3" fontId="23" fillId="0" borderId="0" xfId="0" applyFont="1" applyAlignment="1">
      <alignment horizontal="left"/>
    </xf>
    <xf numFmtId="3" fontId="0" fillId="0" borderId="0" xfId="0" applyAlignment="1">
      <alignment horizontal="left"/>
    </xf>
    <xf numFmtId="177" fontId="7" fillId="8" borderId="46" xfId="0" applyNumberFormat="1" applyFont="1" applyFill="1" applyBorder="1" applyAlignment="1">
      <alignment horizontal="center" vertical="center" wrapText="1"/>
    </xf>
    <xf numFmtId="3" fontId="5" fillId="10" borderId="47" xfId="0" applyFont="1" applyFill="1" applyBorder="1" applyAlignment="1">
      <alignment horizontal="center" wrapText="1"/>
    </xf>
    <xf numFmtId="1" fontId="4" fillId="0" borderId="28" xfId="0" applyNumberFormat="1" applyFont="1" applyBorder="1" applyAlignment="1">
      <alignment horizontal="center"/>
    </xf>
    <xf numFmtId="4" fontId="20" fillId="0" borderId="48" xfId="0" applyNumberFormat="1" applyFont="1" applyBorder="1" applyAlignment="1">
      <alignment horizontal="right" wrapText="1"/>
    </xf>
    <xf numFmtId="4" fontId="4" fillId="0" borderId="48" xfId="0" applyNumberFormat="1" applyFont="1" applyBorder="1" applyAlignment="1">
      <alignment horizontal="right" wrapText="1"/>
    </xf>
    <xf numFmtId="1" fontId="20" fillId="0" borderId="28" xfId="0" applyNumberFormat="1" applyFont="1" applyBorder="1" applyAlignment="1">
      <alignment horizontal="center"/>
    </xf>
    <xf numFmtId="4" fontId="4" fillId="0" borderId="48" xfId="0" applyNumberFormat="1" applyFont="1" applyBorder="1" applyAlignment="1">
      <alignment horizontal="right" wrapText="1"/>
    </xf>
    <xf numFmtId="1" fontId="20" fillId="0" borderId="28" xfId="0" applyNumberFormat="1" applyFont="1" applyBorder="1" applyAlignment="1">
      <alignment horizontal="center"/>
    </xf>
    <xf numFmtId="1" fontId="19" fillId="0" borderId="28" xfId="0" applyNumberFormat="1" applyFont="1" applyBorder="1" applyAlignment="1">
      <alignment horizontal="center"/>
    </xf>
    <xf numFmtId="4" fontId="19" fillId="0" borderId="48" xfId="0" applyNumberFormat="1" applyFont="1" applyBorder="1" applyAlignment="1">
      <alignment horizontal="right" wrapText="1"/>
    </xf>
    <xf numFmtId="1" fontId="4" fillId="0" borderId="32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78" fontId="4" fillId="0" borderId="48" xfId="0" applyNumberFormat="1" applyFont="1" applyBorder="1" applyAlignment="1">
      <alignment horizontal="right" wrapText="1"/>
    </xf>
    <xf numFmtId="1" fontId="20" fillId="0" borderId="32" xfId="0" applyNumberFormat="1" applyFont="1" applyBorder="1" applyAlignment="1">
      <alignment horizontal="center"/>
    </xf>
    <xf numFmtId="178" fontId="20" fillId="0" borderId="48" xfId="0" applyNumberFormat="1" applyFont="1" applyBorder="1" applyAlignment="1">
      <alignment horizontal="right" wrapText="1"/>
    </xf>
    <xf numFmtId="1" fontId="20" fillId="0" borderId="28" xfId="0" applyNumberFormat="1" applyFont="1" applyBorder="1" applyAlignment="1">
      <alignment horizontal="center" wrapText="1"/>
    </xf>
    <xf numFmtId="1" fontId="4" fillId="0" borderId="28" xfId="0" applyNumberFormat="1" applyFont="1" applyBorder="1" applyAlignment="1">
      <alignment horizontal="center" wrapText="1"/>
    </xf>
    <xf numFmtId="4" fontId="4" fillId="0" borderId="48" xfId="0" applyNumberFormat="1" applyFont="1" applyBorder="1" applyAlignment="1">
      <alignment/>
    </xf>
    <xf numFmtId="1" fontId="20" fillId="0" borderId="32" xfId="0" applyNumberFormat="1" applyFont="1" applyBorder="1" applyAlignment="1">
      <alignment horizontal="center" wrapText="1"/>
    </xf>
    <xf numFmtId="4" fontId="20" fillId="0" borderId="49" xfId="0" applyNumberFormat="1" applyFont="1" applyBorder="1" applyAlignment="1">
      <alignment horizontal="right" wrapText="1"/>
    </xf>
    <xf numFmtId="3" fontId="1" fillId="0" borderId="6" xfId="0" applyFont="1" applyBorder="1" applyAlignment="1">
      <alignment horizontal="center" vertical="center"/>
    </xf>
    <xf numFmtId="177" fontId="1" fillId="0" borderId="43" xfId="0" applyNumberFormat="1" applyFont="1" applyBorder="1" applyAlignment="1">
      <alignment vertical="center"/>
    </xf>
    <xf numFmtId="177" fontId="5" fillId="9" borderId="46" xfId="0" applyNumberFormat="1" applyFont="1" applyFill="1" applyBorder="1" applyAlignment="1">
      <alignment horizontal="center" vertical="center" wrapText="1"/>
    </xf>
    <xf numFmtId="177" fontId="5" fillId="10" borderId="50" xfId="0" applyNumberFormat="1" applyFont="1" applyFill="1" applyBorder="1" applyAlignment="1">
      <alignment horizontal="center" vertical="center" wrapText="1"/>
    </xf>
    <xf numFmtId="4" fontId="20" fillId="0" borderId="48" xfId="0" applyNumberFormat="1" applyFont="1" applyBorder="1" applyAlignment="1">
      <alignment/>
    </xf>
    <xf numFmtId="1" fontId="19" fillId="0" borderId="32" xfId="0" applyNumberFormat="1" applyFont="1" applyBorder="1" applyAlignment="1">
      <alignment horizontal="center"/>
    </xf>
    <xf numFmtId="4" fontId="19" fillId="0" borderId="48" xfId="0" applyNumberFormat="1" applyFont="1" applyBorder="1" applyAlignment="1">
      <alignment/>
    </xf>
    <xf numFmtId="1" fontId="4" fillId="0" borderId="32" xfId="0" applyNumberFormat="1" applyFont="1" applyBorder="1" applyAlignment="1">
      <alignment horizontal="center"/>
    </xf>
    <xf numFmtId="1" fontId="20" fillId="0" borderId="32" xfId="0" applyNumberFormat="1" applyFont="1" applyBorder="1" applyAlignment="1">
      <alignment horizontal="center"/>
    </xf>
    <xf numFmtId="4" fontId="20" fillId="0" borderId="48" xfId="0" applyNumberFormat="1" applyFont="1" applyBorder="1" applyAlignment="1">
      <alignment/>
    </xf>
    <xf numFmtId="178" fontId="4" fillId="0" borderId="48" xfId="0" applyNumberFormat="1" applyFont="1" applyBorder="1" applyAlignment="1">
      <alignment/>
    </xf>
    <xf numFmtId="178" fontId="20" fillId="0" borderId="48" xfId="0" applyNumberFormat="1" applyFont="1" applyBorder="1" applyAlignment="1">
      <alignment/>
    </xf>
    <xf numFmtId="1" fontId="19" fillId="0" borderId="51" xfId="0" applyNumberFormat="1" applyFont="1" applyBorder="1" applyAlignment="1">
      <alignment horizontal="center"/>
    </xf>
    <xf numFmtId="4" fontId="19" fillId="0" borderId="52" xfId="0" applyNumberFormat="1" applyFont="1" applyBorder="1" applyAlignment="1">
      <alignment/>
    </xf>
    <xf numFmtId="3" fontId="1" fillId="0" borderId="26" xfId="0" applyFont="1" applyBorder="1" applyAlignment="1">
      <alignment horizontal="center" vertical="center"/>
    </xf>
    <xf numFmtId="177" fontId="1" fillId="0" borderId="53" xfId="0" applyNumberFormat="1" applyFont="1" applyBorder="1" applyAlignment="1">
      <alignment vertical="center"/>
    </xf>
    <xf numFmtId="177" fontId="7" fillId="8" borderId="54" xfId="0" applyNumberFormat="1" applyFont="1" applyFill="1" applyBorder="1" applyAlignment="1">
      <alignment horizontal="center" vertical="center" wrapText="1"/>
    </xf>
    <xf numFmtId="3" fontId="8" fillId="0" borderId="28" xfId="0" applyFont="1" applyBorder="1" applyAlignment="1">
      <alignment horizontal="center"/>
    </xf>
    <xf numFmtId="177" fontId="8" fillId="0" borderId="29" xfId="0" applyNumberFormat="1" applyFont="1" applyBorder="1" applyAlignment="1">
      <alignment/>
    </xf>
    <xf numFmtId="177" fontId="4" fillId="0" borderId="55" xfId="0" applyNumberFormat="1" applyFont="1" applyBorder="1" applyAlignment="1">
      <alignment/>
    </xf>
    <xf numFmtId="1" fontId="8" fillId="0" borderId="56" xfId="0" applyNumberFormat="1" applyFont="1" applyBorder="1" applyAlignment="1">
      <alignment horizontal="center"/>
    </xf>
    <xf numFmtId="177" fontId="8" fillId="0" borderId="57" xfId="0" applyNumberFormat="1" applyFont="1" applyBorder="1" applyAlignment="1">
      <alignment/>
    </xf>
    <xf numFmtId="3" fontId="8" fillId="0" borderId="56" xfId="0" applyFont="1" applyBorder="1" applyAlignment="1">
      <alignment horizontal="center"/>
    </xf>
    <xf numFmtId="3" fontId="1" fillId="0" borderId="43" xfId="0" applyFont="1" applyBorder="1" applyAlignment="1">
      <alignment vertical="center"/>
    </xf>
    <xf numFmtId="177" fontId="1" fillId="0" borderId="58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/>
    </xf>
    <xf numFmtId="177" fontId="4" fillId="0" borderId="49" xfId="0" applyNumberFormat="1" applyFont="1" applyBorder="1" applyAlignment="1">
      <alignment/>
    </xf>
    <xf numFmtId="177" fontId="19" fillId="0" borderId="49" xfId="0" applyNumberFormat="1" applyFont="1" applyBorder="1" applyAlignment="1">
      <alignment/>
    </xf>
    <xf numFmtId="1" fontId="19" fillId="0" borderId="32" xfId="0" applyNumberFormat="1" applyFont="1" applyBorder="1" applyAlignment="1">
      <alignment horizontal="center" vertical="center"/>
    </xf>
    <xf numFmtId="1" fontId="19" fillId="0" borderId="59" xfId="0" applyNumberFormat="1" applyFont="1" applyBorder="1" applyAlignment="1">
      <alignment horizontal="center"/>
    </xf>
    <xf numFmtId="177" fontId="19" fillId="0" borderId="60" xfId="0" applyNumberFormat="1" applyFont="1" applyBorder="1" applyAlignment="1">
      <alignment/>
    </xf>
    <xf numFmtId="1" fontId="1" fillId="0" borderId="56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/>
    </xf>
    <xf numFmtId="177" fontId="4" fillId="0" borderId="61" xfId="0" applyNumberFormat="1" applyFont="1" applyBorder="1" applyAlignment="1">
      <alignment/>
    </xf>
    <xf numFmtId="177" fontId="19" fillId="0" borderId="55" xfId="0" applyNumberFormat="1" applyFont="1" applyBorder="1" applyAlignment="1">
      <alignment/>
    </xf>
    <xf numFmtId="177" fontId="19" fillId="0" borderId="48" xfId="0" applyNumberFormat="1" applyFont="1" applyBorder="1" applyAlignment="1">
      <alignment/>
    </xf>
    <xf numFmtId="177" fontId="4" fillId="0" borderId="48" xfId="0" applyNumberFormat="1" applyFont="1" applyBorder="1" applyAlignment="1">
      <alignment/>
    </xf>
    <xf numFmtId="177" fontId="19" fillId="0" borderId="29" xfId="0" applyNumberFormat="1" applyFont="1" applyBorder="1" applyAlignment="1">
      <alignment/>
    </xf>
    <xf numFmtId="1" fontId="19" fillId="0" borderId="39" xfId="0" applyNumberFormat="1" applyFont="1" applyBorder="1" applyAlignment="1">
      <alignment horizontal="center"/>
    </xf>
    <xf numFmtId="177" fontId="19" fillId="0" borderId="62" xfId="0" applyNumberFormat="1" applyFont="1" applyBorder="1" applyAlignment="1">
      <alignment/>
    </xf>
    <xf numFmtId="3" fontId="1" fillId="0" borderId="56" xfId="0" applyFont="1" applyBorder="1" applyAlignment="1">
      <alignment horizontal="center" vertical="center"/>
    </xf>
    <xf numFmtId="177" fontId="1" fillId="0" borderId="57" xfId="0" applyNumberFormat="1" applyFont="1" applyBorder="1" applyAlignment="1">
      <alignment vertical="center"/>
    </xf>
    <xf numFmtId="3" fontId="1" fillId="0" borderId="42" xfId="0" applyNumberFormat="1" applyFont="1" applyBorder="1" applyAlignment="1">
      <alignment vertical="center"/>
    </xf>
    <xf numFmtId="177" fontId="1" fillId="0" borderId="38" xfId="0" applyNumberFormat="1" applyFont="1" applyBorder="1" applyAlignment="1">
      <alignment vertical="center"/>
    </xf>
    <xf numFmtId="177" fontId="1" fillId="0" borderId="63" xfId="0" applyNumberFormat="1" applyFont="1" applyBorder="1" applyAlignment="1">
      <alignment vertical="center"/>
    </xf>
    <xf numFmtId="177" fontId="5" fillId="5" borderId="26" xfId="0" applyNumberFormat="1" applyFont="1" applyFill="1" applyBorder="1" applyAlignment="1">
      <alignment horizontal="center" wrapText="1"/>
    </xf>
    <xf numFmtId="3" fontId="7" fillId="8" borderId="36" xfId="0" applyNumberFormat="1" applyFont="1" applyFill="1" applyBorder="1" applyAlignment="1">
      <alignment horizontal="centerContinuous" wrapText="1"/>
    </xf>
    <xf numFmtId="3" fontId="5" fillId="9" borderId="36" xfId="0" applyFont="1" applyFill="1" applyBorder="1" applyAlignment="1">
      <alignment horizontal="center" wrapText="1"/>
    </xf>
    <xf numFmtId="3" fontId="4" fillId="0" borderId="11" xfId="0" applyNumberFormat="1" applyFont="1" applyBorder="1" applyAlignment="1">
      <alignment/>
    </xf>
    <xf numFmtId="3" fontId="5" fillId="5" borderId="26" xfId="0" applyFont="1" applyFill="1" applyBorder="1" applyAlignment="1">
      <alignment horizontal="center" wrapText="1"/>
    </xf>
    <xf numFmtId="177" fontId="0" fillId="0" borderId="0" xfId="0" applyNumberFormat="1" applyBorder="1" applyAlignment="1">
      <alignment horizontal="center"/>
    </xf>
    <xf numFmtId="177" fontId="8" fillId="9" borderId="8" xfId="0" applyNumberFormat="1" applyFont="1" applyFill="1" applyBorder="1" applyAlignment="1">
      <alignment horizontal="center" vertical="center" wrapText="1"/>
    </xf>
    <xf numFmtId="177" fontId="5" fillId="9" borderId="36" xfId="0" applyNumberFormat="1" applyFont="1" applyFill="1" applyBorder="1" applyAlignment="1">
      <alignment horizontal="center" wrapText="1"/>
    </xf>
    <xf numFmtId="177" fontId="4" fillId="2" borderId="9" xfId="0" applyNumberFormat="1" applyFont="1" applyFill="1" applyBorder="1" applyAlignment="1">
      <alignment/>
    </xf>
    <xf numFmtId="177" fontId="4" fillId="2" borderId="11" xfId="0" applyNumberFormat="1" applyFont="1" applyFill="1" applyBorder="1" applyAlignment="1">
      <alignment/>
    </xf>
    <xf numFmtId="177" fontId="4" fillId="2" borderId="12" xfId="0" applyNumberFormat="1" applyFont="1" applyFill="1" applyBorder="1" applyAlignment="1">
      <alignment/>
    </xf>
    <xf numFmtId="177" fontId="1" fillId="0" borderId="0" xfId="0" applyNumberFormat="1" applyFont="1" applyAlignment="1">
      <alignment/>
    </xf>
    <xf numFmtId="4" fontId="5" fillId="0" borderId="33" xfId="0" applyNumberFormat="1" applyFont="1" applyBorder="1" applyAlignment="1">
      <alignment horizontal="right"/>
    </xf>
    <xf numFmtId="4" fontId="5" fillId="0" borderId="62" xfId="0" applyNumberFormat="1" applyFont="1" applyBorder="1" applyAlignment="1">
      <alignment horizontal="right"/>
    </xf>
    <xf numFmtId="4" fontId="5" fillId="0" borderId="64" xfId="0" applyNumberFormat="1" applyFont="1" applyBorder="1" applyAlignment="1">
      <alignment horizontal="right"/>
    </xf>
    <xf numFmtId="4" fontId="4" fillId="0" borderId="62" xfId="0" applyNumberFormat="1" applyFont="1" applyBorder="1" applyAlignment="1">
      <alignment horizontal="right"/>
    </xf>
    <xf numFmtId="4" fontId="5" fillId="0" borderId="63" xfId="0" applyNumberFormat="1" applyFont="1" applyBorder="1" applyAlignment="1">
      <alignment horizontal="right"/>
    </xf>
    <xf numFmtId="4" fontId="1" fillId="9" borderId="62" xfId="0" applyNumberFormat="1" applyFont="1" applyFill="1" applyBorder="1" applyAlignment="1">
      <alignment horizontal="right" vertical="center"/>
    </xf>
    <xf numFmtId="4" fontId="1" fillId="9" borderId="65" xfId="0" applyNumberFormat="1" applyFont="1" applyFill="1" applyBorder="1" applyAlignment="1">
      <alignment horizontal="right" vertical="center"/>
    </xf>
    <xf numFmtId="4" fontId="1" fillId="0" borderId="6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" fontId="1" fillId="9" borderId="53" xfId="0" applyNumberFormat="1" applyFont="1" applyFill="1" applyBorder="1" applyAlignment="1">
      <alignment horizontal="right" vertical="center"/>
    </xf>
    <xf numFmtId="4" fontId="1" fillId="0" borderId="62" xfId="0" applyNumberFormat="1" applyFont="1" applyBorder="1" applyAlignment="1">
      <alignment horizontal="right" vertical="center"/>
    </xf>
    <xf numFmtId="4" fontId="16" fillId="9" borderId="53" xfId="0" applyNumberFormat="1" applyFont="1" applyFill="1" applyBorder="1" applyAlignment="1">
      <alignment horizontal="right" vertical="center"/>
    </xf>
    <xf numFmtId="1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77" fontId="4" fillId="0" borderId="15" xfId="0" applyNumberFormat="1" applyFont="1" applyBorder="1" applyAlignment="1">
      <alignment/>
    </xf>
    <xf numFmtId="177" fontId="4" fillId="0" borderId="11" xfId="0" applyNumberFormat="1" applyFont="1" applyBorder="1" applyAlignment="1">
      <alignment/>
    </xf>
    <xf numFmtId="49" fontId="1" fillId="0" borderId="36" xfId="0" applyNumberFormat="1" applyFont="1" applyBorder="1" applyAlignment="1">
      <alignment horizontal="center" vertical="center"/>
    </xf>
    <xf numFmtId="177" fontId="1" fillId="0" borderId="36" xfId="0" applyNumberFormat="1" applyFont="1" applyBorder="1" applyAlignment="1">
      <alignment vertical="center"/>
    </xf>
    <xf numFmtId="4" fontId="1" fillId="0" borderId="65" xfId="0" applyNumberFormat="1" applyFont="1" applyBorder="1" applyAlignment="1">
      <alignment horizontal="right" vertical="center"/>
    </xf>
    <xf numFmtId="1" fontId="19" fillId="0" borderId="66" xfId="0" applyNumberFormat="1" applyFont="1" applyBorder="1" applyAlignment="1">
      <alignment horizontal="center" wrapText="1"/>
    </xf>
    <xf numFmtId="3" fontId="19" fillId="0" borderId="58" xfId="0" applyFont="1" applyBorder="1" applyAlignment="1">
      <alignment wrapText="1"/>
    </xf>
    <xf numFmtId="3" fontId="19" fillId="0" borderId="67" xfId="0" applyFont="1" applyBorder="1" applyAlignment="1">
      <alignment horizontal="center"/>
    </xf>
    <xf numFmtId="4" fontId="19" fillId="0" borderId="68" xfId="0" applyNumberFormat="1" applyFont="1" applyBorder="1" applyAlignment="1">
      <alignment horizontal="right" wrapText="1"/>
    </xf>
    <xf numFmtId="3" fontId="18" fillId="0" borderId="28" xfId="0" applyFont="1" applyBorder="1" applyAlignment="1">
      <alignment horizontal="center" wrapText="1"/>
    </xf>
    <xf numFmtId="177" fontId="5" fillId="10" borderId="0" xfId="0" applyNumberFormat="1" applyFont="1" applyFill="1" applyBorder="1" applyAlignment="1">
      <alignment horizontal="center" wrapText="1"/>
    </xf>
    <xf numFmtId="177" fontId="0" fillId="0" borderId="0" xfId="0" applyNumberFormat="1" applyFont="1" applyAlignment="1">
      <alignment/>
    </xf>
    <xf numFmtId="177" fontId="4" fillId="0" borderId="13" xfId="0" applyNumberFormat="1" applyFont="1" applyBorder="1" applyAlignment="1">
      <alignment/>
    </xf>
    <xf numFmtId="4" fontId="4" fillId="0" borderId="55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/>
    </xf>
    <xf numFmtId="4" fontId="4" fillId="0" borderId="61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/>
    </xf>
    <xf numFmtId="3" fontId="4" fillId="0" borderId="0" xfId="0" applyFont="1" applyBorder="1" applyAlignment="1">
      <alignment wrapText="1"/>
    </xf>
    <xf numFmtId="178" fontId="20" fillId="0" borderId="48" xfId="0" applyNumberFormat="1" applyFont="1" applyBorder="1" applyAlignment="1">
      <alignment horizontal="right" wrapText="1"/>
    </xf>
    <xf numFmtId="1" fontId="4" fillId="0" borderId="2" xfId="0" applyNumberFormat="1" applyFont="1" applyBorder="1" applyAlignment="1">
      <alignment/>
    </xf>
    <xf numFmtId="177" fontId="5" fillId="7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/>
    </xf>
    <xf numFmtId="4" fontId="8" fillId="0" borderId="4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8" fillId="0" borderId="6" xfId="0" applyNumberFormat="1" applyFont="1" applyBorder="1" applyAlignment="1">
      <alignment vertical="center"/>
    </xf>
    <xf numFmtId="4" fontId="8" fillId="5" borderId="5" xfId="0" applyNumberFormat="1" applyFont="1" applyFill="1" applyBorder="1" applyAlignment="1">
      <alignment vertical="center"/>
    </xf>
    <xf numFmtId="1" fontId="0" fillId="0" borderId="0" xfId="0" applyNumberFormat="1" applyAlignment="1">
      <alignment horizontal="left" indent="3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1" fontId="4" fillId="0" borderId="6" xfId="0" applyNumberFormat="1" applyFont="1" applyBorder="1" applyAlignment="1">
      <alignment horizontal="right"/>
    </xf>
    <xf numFmtId="177" fontId="6" fillId="0" borderId="0" xfId="0" applyNumberFormat="1" applyFont="1" applyAlignment="1">
      <alignment/>
    </xf>
    <xf numFmtId="177" fontId="4" fillId="0" borderId="69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3" fontId="4" fillId="0" borderId="0" xfId="0" applyFont="1" applyFill="1" applyAlignment="1">
      <alignment/>
    </xf>
    <xf numFmtId="3" fontId="4" fillId="0" borderId="0" xfId="0" applyFont="1" applyFill="1" applyAlignment="1">
      <alignment vertical="center"/>
    </xf>
    <xf numFmtId="1" fontId="4" fillId="0" borderId="0" xfId="0" applyNumberFormat="1" applyFont="1" applyBorder="1" applyAlignment="1">
      <alignment horizontal="left" vertical="center" indent="3"/>
    </xf>
    <xf numFmtId="3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3" fontId="4" fillId="0" borderId="0" xfId="0" applyFont="1" applyAlignment="1">
      <alignment vertical="center"/>
    </xf>
    <xf numFmtId="3" fontId="5" fillId="0" borderId="17" xfId="0" applyNumberFormat="1" applyFont="1" applyBorder="1" applyAlignment="1">
      <alignment/>
    </xf>
    <xf numFmtId="4" fontId="5" fillId="0" borderId="57" xfId="0" applyNumberFormat="1" applyFont="1" applyBorder="1" applyAlignment="1">
      <alignment horizontal="right"/>
    </xf>
    <xf numFmtId="177" fontId="27" fillId="11" borderId="70" xfId="0" applyNumberFormat="1" applyFont="1" applyFill="1" applyBorder="1" applyAlignment="1">
      <alignment horizontal="center" vertical="center"/>
    </xf>
    <xf numFmtId="3" fontId="27" fillId="11" borderId="70" xfId="0" applyNumberFormat="1" applyFont="1" applyFill="1" applyBorder="1" applyAlignment="1">
      <alignment horizontal="center" vertical="center"/>
    </xf>
    <xf numFmtId="3" fontId="0" fillId="0" borderId="0" xfId="0" applyFont="1" applyBorder="1" applyAlignment="1">
      <alignment/>
    </xf>
    <xf numFmtId="177" fontId="28" fillId="11" borderId="70" xfId="0" applyNumberFormat="1" applyFont="1" applyFill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/>
    </xf>
    <xf numFmtId="177" fontId="31" fillId="0" borderId="0" xfId="0" applyNumberFormat="1" applyFont="1" applyBorder="1" applyAlignment="1">
      <alignment horizontal="left"/>
    </xf>
    <xf numFmtId="3" fontId="32" fillId="0" borderId="0" xfId="0" applyFont="1" applyBorder="1" applyAlignment="1">
      <alignment/>
    </xf>
    <xf numFmtId="3" fontId="33" fillId="0" borderId="0" xfId="0" applyNumberFormat="1" applyFont="1" applyBorder="1" applyAlignment="1">
      <alignment/>
    </xf>
    <xf numFmtId="177" fontId="33" fillId="0" borderId="0" xfId="0" applyNumberFormat="1" applyFont="1" applyBorder="1" applyAlignment="1">
      <alignment/>
    </xf>
    <xf numFmtId="3" fontId="30" fillId="0" borderId="0" xfId="0" applyFont="1" applyBorder="1" applyAlignment="1">
      <alignment/>
    </xf>
    <xf numFmtId="49" fontId="32" fillId="0" borderId="0" xfId="0" applyNumberFormat="1" applyFont="1" applyBorder="1" applyAlignment="1">
      <alignment horizontal="center"/>
    </xf>
    <xf numFmtId="3" fontId="4" fillId="0" borderId="0" xfId="0" applyFont="1" applyBorder="1" applyAlignment="1">
      <alignment/>
    </xf>
    <xf numFmtId="177" fontId="32" fillId="0" borderId="0" xfId="0" applyNumberFormat="1" applyFont="1" applyBorder="1" applyAlignment="1">
      <alignment horizontal="right"/>
    </xf>
    <xf numFmtId="177" fontId="32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center"/>
    </xf>
    <xf numFmtId="3" fontId="34" fillId="0" borderId="0" xfId="0" applyFont="1" applyBorder="1" applyAlignment="1">
      <alignment/>
    </xf>
    <xf numFmtId="177" fontId="32" fillId="0" borderId="0" xfId="0" applyNumberFormat="1" applyFont="1" applyBorder="1" applyAlignment="1">
      <alignment horizontal="left"/>
    </xf>
    <xf numFmtId="177" fontId="32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177" fontId="32" fillId="0" borderId="0" xfId="0" applyNumberFormat="1" applyFont="1" applyBorder="1" applyAlignment="1">
      <alignment/>
    </xf>
    <xf numFmtId="49" fontId="35" fillId="0" borderId="0" xfId="0" applyNumberFormat="1" applyFont="1" applyBorder="1" applyAlignment="1">
      <alignment horizontal="center"/>
    </xf>
    <xf numFmtId="3" fontId="0" fillId="0" borderId="0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31" fillId="0" borderId="0" xfId="0" applyNumberFormat="1" applyFont="1" applyBorder="1" applyAlignment="1">
      <alignment wrapText="1"/>
    </xf>
    <xf numFmtId="3" fontId="35" fillId="0" borderId="0" xfId="0" applyFont="1" applyBorder="1" applyAlignment="1">
      <alignment/>
    </xf>
    <xf numFmtId="3" fontId="32" fillId="0" borderId="0" xfId="0" applyFont="1" applyBorder="1" applyAlignment="1">
      <alignment/>
    </xf>
    <xf numFmtId="3" fontId="4" fillId="0" borderId="0" xfId="0" applyFont="1" applyFill="1" applyBorder="1" applyAlignment="1">
      <alignment/>
    </xf>
    <xf numFmtId="177" fontId="4" fillId="0" borderId="0" xfId="0" applyNumberFormat="1" applyFont="1" applyBorder="1" applyAlignment="1">
      <alignment/>
    </xf>
    <xf numFmtId="177" fontId="31" fillId="0" borderId="0" xfId="0" applyNumberFormat="1" applyFont="1" applyBorder="1" applyAlignment="1">
      <alignment wrapText="1"/>
    </xf>
    <xf numFmtId="3" fontId="33" fillId="0" borderId="0" xfId="0" applyNumberFormat="1" applyFont="1" applyBorder="1" applyAlignment="1">
      <alignment/>
    </xf>
    <xf numFmtId="177" fontId="33" fillId="0" borderId="0" xfId="0" applyNumberFormat="1" applyFont="1" applyBorder="1" applyAlignment="1">
      <alignment/>
    </xf>
    <xf numFmtId="177" fontId="31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32" fillId="0" borderId="0" xfId="0" applyNumberFormat="1" applyFont="1" applyBorder="1" applyAlignment="1">
      <alignment/>
    </xf>
    <xf numFmtId="177" fontId="35" fillId="0" borderId="0" xfId="0" applyNumberFormat="1" applyFont="1" applyBorder="1" applyAlignment="1">
      <alignment/>
    </xf>
    <xf numFmtId="177" fontId="35" fillId="0" borderId="0" xfId="0" applyNumberFormat="1" applyFont="1" applyFill="1" applyBorder="1" applyAlignment="1">
      <alignment/>
    </xf>
    <xf numFmtId="49" fontId="8" fillId="9" borderId="0" xfId="0" applyNumberFormat="1" applyFont="1" applyFill="1" applyBorder="1" applyAlignment="1">
      <alignment horizontal="left" indent="1"/>
    </xf>
    <xf numFmtId="49" fontId="5" fillId="9" borderId="0" xfId="0" applyNumberFormat="1" applyFont="1" applyFill="1" applyBorder="1" applyAlignment="1">
      <alignment/>
    </xf>
    <xf numFmtId="177" fontId="1" fillId="9" borderId="0" xfId="0" applyNumberFormat="1" applyFont="1" applyFill="1" applyBorder="1" applyAlignment="1">
      <alignment/>
    </xf>
    <xf numFmtId="3" fontId="1" fillId="9" borderId="0" xfId="0" applyFont="1" applyFill="1" applyBorder="1" applyAlignment="1">
      <alignment wrapText="1"/>
    </xf>
    <xf numFmtId="3" fontId="4" fillId="9" borderId="0" xfId="0" applyFont="1" applyFill="1" applyBorder="1" applyAlignment="1">
      <alignment/>
    </xf>
    <xf numFmtId="3" fontId="1" fillId="9" borderId="0" xfId="0" applyNumberFormat="1" applyFont="1" applyFill="1" applyBorder="1" applyAlignment="1">
      <alignment/>
    </xf>
    <xf numFmtId="177" fontId="1" fillId="9" borderId="0" xfId="0" applyNumberFormat="1" applyFont="1" applyFill="1" applyBorder="1" applyAlignment="1">
      <alignment/>
    </xf>
    <xf numFmtId="49" fontId="5" fillId="12" borderId="0" xfId="0" applyNumberFormat="1" applyFont="1" applyFill="1" applyBorder="1" applyAlignment="1">
      <alignment horizontal="center"/>
    </xf>
    <xf numFmtId="49" fontId="5" fillId="12" borderId="0" xfId="0" applyNumberFormat="1" applyFont="1" applyFill="1" applyBorder="1" applyAlignment="1">
      <alignment/>
    </xf>
    <xf numFmtId="177" fontId="1" fillId="12" borderId="0" xfId="0" applyNumberFormat="1" applyFont="1" applyFill="1" applyBorder="1" applyAlignment="1">
      <alignment/>
    </xf>
    <xf numFmtId="3" fontId="1" fillId="12" borderId="0" xfId="0" applyFont="1" applyFill="1" applyBorder="1" applyAlignment="1">
      <alignment wrapText="1"/>
    </xf>
    <xf numFmtId="3" fontId="4" fillId="12" borderId="0" xfId="0" applyFont="1" applyFill="1" applyBorder="1" applyAlignment="1">
      <alignment/>
    </xf>
    <xf numFmtId="3" fontId="1" fillId="12" borderId="0" xfId="0" applyNumberFormat="1" applyFont="1" applyFill="1" applyBorder="1" applyAlignment="1">
      <alignment/>
    </xf>
    <xf numFmtId="177" fontId="1" fillId="12" borderId="0" xfId="0" applyNumberFormat="1" applyFont="1" applyFill="1" applyBorder="1" applyAlignment="1">
      <alignment/>
    </xf>
    <xf numFmtId="177" fontId="3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9" fontId="8" fillId="9" borderId="0" xfId="0" applyNumberFormat="1" applyFont="1" applyFill="1" applyBorder="1" applyAlignment="1">
      <alignment/>
    </xf>
    <xf numFmtId="177" fontId="8" fillId="9" borderId="0" xfId="0" applyNumberFormat="1" applyFont="1" applyFill="1" applyBorder="1" applyAlignment="1">
      <alignment/>
    </xf>
    <xf numFmtId="3" fontId="8" fillId="9" borderId="0" xfId="0" applyFont="1" applyFill="1" applyBorder="1" applyAlignment="1">
      <alignment wrapText="1"/>
    </xf>
    <xf numFmtId="3" fontId="6" fillId="9" borderId="0" xfId="0" applyFont="1" applyFill="1" applyBorder="1" applyAlignment="1">
      <alignment/>
    </xf>
    <xf numFmtId="3" fontId="8" fillId="9" borderId="0" xfId="0" applyNumberFormat="1" applyFont="1" applyFill="1" applyBorder="1" applyAlignment="1">
      <alignment/>
    </xf>
    <xf numFmtId="3" fontId="8" fillId="0" borderId="0" xfId="0" applyFont="1" applyBorder="1" applyAlignment="1">
      <alignment/>
    </xf>
    <xf numFmtId="177" fontId="5" fillId="9" borderId="0" xfId="0" applyNumberFormat="1" applyFont="1" applyFill="1" applyBorder="1" applyAlignment="1">
      <alignment/>
    </xf>
    <xf numFmtId="177" fontId="5" fillId="12" borderId="0" xfId="0" applyNumberFormat="1" applyFont="1" applyFill="1" applyBorder="1" applyAlignment="1">
      <alignment/>
    </xf>
    <xf numFmtId="49" fontId="5" fillId="12" borderId="0" xfId="0" applyNumberFormat="1" applyFont="1" applyFill="1" applyBorder="1" applyAlignment="1">
      <alignment horizontal="left"/>
    </xf>
    <xf numFmtId="49" fontId="1" fillId="9" borderId="0" xfId="0" applyNumberFormat="1" applyFont="1" applyFill="1" applyBorder="1" applyAlignment="1">
      <alignment horizontal="left" indent="1"/>
    </xf>
    <xf numFmtId="49" fontId="1" fillId="9" borderId="0" xfId="0" applyNumberFormat="1" applyFont="1" applyFill="1" applyBorder="1" applyAlignment="1">
      <alignment/>
    </xf>
    <xf numFmtId="3" fontId="1" fillId="9" borderId="0" xfId="0" applyFont="1" applyFill="1" applyBorder="1" applyAlignment="1">
      <alignment wrapText="1"/>
    </xf>
    <xf numFmtId="3" fontId="0" fillId="9" borderId="0" xfId="0" applyFont="1" applyFill="1" applyBorder="1" applyAlignment="1">
      <alignment/>
    </xf>
    <xf numFmtId="177" fontId="31" fillId="0" borderId="0" xfId="0" applyNumberFormat="1" applyFont="1" applyFill="1" applyBorder="1" applyAlignment="1">
      <alignment wrapText="1"/>
    </xf>
    <xf numFmtId="3" fontId="32" fillId="0" borderId="0" xfId="0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177" fontId="33" fillId="0" borderId="0" xfId="0" applyNumberFormat="1" applyFont="1" applyFill="1" applyBorder="1" applyAlignment="1">
      <alignment/>
    </xf>
    <xf numFmtId="49" fontId="33" fillId="0" borderId="0" xfId="0" applyNumberFormat="1" applyFont="1" applyBorder="1" applyAlignment="1">
      <alignment horizontal="center"/>
    </xf>
    <xf numFmtId="49" fontId="33" fillId="0" borderId="0" xfId="0" applyNumberFormat="1" applyFont="1" applyBorder="1" applyAlignment="1">
      <alignment/>
    </xf>
    <xf numFmtId="3" fontId="33" fillId="0" borderId="0" xfId="0" applyFont="1" applyBorder="1" applyAlignment="1">
      <alignment/>
    </xf>
    <xf numFmtId="49" fontId="32" fillId="0" borderId="0" xfId="0" applyNumberFormat="1" applyFont="1" applyBorder="1" applyAlignment="1">
      <alignment horizontal="center" vertical="top"/>
    </xf>
    <xf numFmtId="49" fontId="32" fillId="0" borderId="0" xfId="0" applyNumberFormat="1" applyFont="1" applyBorder="1" applyAlignment="1">
      <alignment vertical="top"/>
    </xf>
    <xf numFmtId="177" fontId="31" fillId="0" borderId="0" xfId="0" applyNumberFormat="1" applyFont="1" applyBorder="1" applyAlignment="1">
      <alignment/>
    </xf>
    <xf numFmtId="1" fontId="32" fillId="0" borderId="0" xfId="0" applyNumberFormat="1" applyFont="1" applyBorder="1" applyAlignment="1">
      <alignment/>
    </xf>
    <xf numFmtId="3" fontId="0" fillId="0" borderId="0" xfId="0" applyFont="1" applyBorder="1" applyAlignment="1">
      <alignment/>
    </xf>
    <xf numFmtId="49" fontId="1" fillId="12" borderId="0" xfId="0" applyNumberFormat="1" applyFont="1" applyFill="1" applyBorder="1" applyAlignment="1">
      <alignment horizontal="left"/>
    </xf>
    <xf numFmtId="49" fontId="1" fillId="12" borderId="0" xfId="0" applyNumberFormat="1" applyFont="1" applyFill="1" applyBorder="1" applyAlignment="1">
      <alignment/>
    </xf>
    <xf numFmtId="3" fontId="0" fillId="12" borderId="0" xfId="0" applyFont="1" applyFill="1" applyBorder="1" applyAlignment="1">
      <alignment/>
    </xf>
    <xf numFmtId="49" fontId="16" fillId="9" borderId="0" xfId="0" applyNumberFormat="1" applyFont="1" applyFill="1" applyBorder="1" applyAlignment="1">
      <alignment horizontal="left" indent="1"/>
    </xf>
    <xf numFmtId="49" fontId="16" fillId="9" borderId="0" xfId="0" applyNumberFormat="1" applyFont="1" applyFill="1" applyBorder="1" applyAlignment="1">
      <alignment/>
    </xf>
    <xf numFmtId="177" fontId="16" fillId="9" borderId="0" xfId="0" applyNumberFormat="1" applyFont="1" applyFill="1" applyBorder="1" applyAlignment="1">
      <alignment/>
    </xf>
    <xf numFmtId="49" fontId="36" fillId="9" borderId="0" xfId="0" applyNumberFormat="1" applyFont="1" applyFill="1" applyBorder="1" applyAlignment="1">
      <alignment wrapText="1"/>
    </xf>
    <xf numFmtId="172" fontId="16" fillId="9" borderId="0" xfId="0" applyNumberFormat="1" applyFont="1" applyFill="1" applyBorder="1" applyAlignment="1">
      <alignment/>
    </xf>
    <xf numFmtId="3" fontId="16" fillId="9" borderId="0" xfId="0" applyNumberFormat="1" applyFont="1" applyFill="1" applyBorder="1" applyAlignment="1">
      <alignment/>
    </xf>
    <xf numFmtId="3" fontId="16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3" fontId="4" fillId="0" borderId="0" xfId="0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vertical="center"/>
    </xf>
    <xf numFmtId="3" fontId="20" fillId="0" borderId="0" xfId="0" applyFont="1" applyFill="1" applyBorder="1" applyAlignment="1">
      <alignment horizontal="center" textRotation="45" wrapText="1"/>
    </xf>
    <xf numFmtId="172" fontId="4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2" fontId="14" fillId="0" borderId="0" xfId="0" applyNumberFormat="1" applyFont="1" applyBorder="1" applyAlignment="1">
      <alignment wrapText="1"/>
    </xf>
    <xf numFmtId="172" fontId="0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 wrapText="1"/>
    </xf>
    <xf numFmtId="177" fontId="1" fillId="0" borderId="0" xfId="0" applyNumberFormat="1" applyFont="1" applyBorder="1" applyAlignment="1">
      <alignment/>
    </xf>
    <xf numFmtId="3" fontId="14" fillId="0" borderId="0" xfId="0" applyFont="1" applyBorder="1" applyAlignment="1">
      <alignment wrapText="1"/>
    </xf>
    <xf numFmtId="1" fontId="33" fillId="0" borderId="0" xfId="0" applyNumberFormat="1" applyFont="1" applyBorder="1" applyAlignment="1">
      <alignment/>
    </xf>
    <xf numFmtId="177" fontId="34" fillId="0" borderId="0" xfId="0" applyNumberFormat="1" applyFont="1" applyBorder="1" applyAlignment="1">
      <alignment/>
    </xf>
    <xf numFmtId="49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vertical="center"/>
    </xf>
    <xf numFmtId="177" fontId="31" fillId="0" borderId="0" xfId="0" applyNumberFormat="1" applyFont="1" applyBorder="1" applyAlignment="1">
      <alignment vertical="center"/>
    </xf>
    <xf numFmtId="3" fontId="31" fillId="0" borderId="0" xfId="0" applyFont="1" applyBorder="1" applyAlignment="1">
      <alignment/>
    </xf>
    <xf numFmtId="2" fontId="32" fillId="0" borderId="0" xfId="0" applyNumberFormat="1" applyFont="1" applyBorder="1" applyAlignment="1">
      <alignment/>
    </xf>
    <xf numFmtId="2" fontId="33" fillId="0" borderId="0" xfId="0" applyNumberFormat="1" applyFont="1" applyBorder="1" applyAlignment="1">
      <alignment/>
    </xf>
    <xf numFmtId="172" fontId="1" fillId="9" borderId="0" xfId="0" applyNumberFormat="1" applyFont="1" applyFill="1" applyBorder="1" applyAlignment="1">
      <alignment/>
    </xf>
    <xf numFmtId="49" fontId="32" fillId="0" borderId="0" xfId="0" applyNumberFormat="1" applyFont="1" applyAlignment="1">
      <alignment horizontal="center"/>
    </xf>
    <xf numFmtId="3" fontId="32" fillId="0" borderId="0" xfId="0" applyFont="1" applyAlignment="1">
      <alignment/>
    </xf>
    <xf numFmtId="177" fontId="32" fillId="0" borderId="0" xfId="0" applyNumberFormat="1" applyFont="1" applyBorder="1" applyAlignment="1">
      <alignment wrapText="1"/>
    </xf>
    <xf numFmtId="172" fontId="32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horizontal="left" indent="1"/>
    </xf>
    <xf numFmtId="172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7" fontId="31" fillId="0" borderId="0" xfId="0" applyNumberFormat="1" applyFont="1" applyFill="1" applyBorder="1" applyAlignment="1">
      <alignment/>
    </xf>
    <xf numFmtId="3" fontId="0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3" fontId="4" fillId="0" borderId="0" xfId="0" applyFont="1" applyFill="1" applyBorder="1" applyAlignment="1">
      <alignment wrapText="1"/>
    </xf>
    <xf numFmtId="3" fontId="4" fillId="0" borderId="0" xfId="0" applyFont="1" applyFill="1" applyBorder="1" applyAlignment="1">
      <alignment/>
    </xf>
    <xf numFmtId="49" fontId="1" fillId="12" borderId="0" xfId="0" applyNumberFormat="1" applyFont="1" applyFill="1" applyBorder="1" applyAlignment="1">
      <alignment horizontal="left" indent="1"/>
    </xf>
    <xf numFmtId="172" fontId="1" fillId="12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77" fontId="31" fillId="0" borderId="0" xfId="0" applyNumberFormat="1" applyFont="1" applyBorder="1" applyAlignment="1">
      <alignment horizontal="left" wrapText="1"/>
    </xf>
    <xf numFmtId="177" fontId="32" fillId="0" borderId="0" xfId="0" applyNumberFormat="1" applyFont="1" applyBorder="1" applyAlignment="1">
      <alignment horizontal="left" wrapText="1"/>
    </xf>
    <xf numFmtId="2" fontId="16" fillId="9" borderId="0" xfId="0" applyNumberFormat="1" applyFont="1" applyFill="1" applyBorder="1" applyAlignment="1">
      <alignment/>
    </xf>
    <xf numFmtId="3" fontId="16" fillId="9" borderId="0" xfId="0" applyFont="1" applyFill="1" applyBorder="1" applyAlignment="1">
      <alignment wrapText="1"/>
    </xf>
    <xf numFmtId="177" fontId="5" fillId="0" borderId="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2" fontId="1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4" fontId="4" fillId="0" borderId="0" xfId="0" applyNumberFormat="1" applyFont="1" applyAlignment="1">
      <alignment horizontal="right"/>
    </xf>
    <xf numFmtId="4" fontId="8" fillId="5" borderId="7" xfId="0" applyNumberFormat="1" applyFont="1" applyFill="1" applyBorder="1" applyAlignment="1">
      <alignment vertical="center"/>
    </xf>
    <xf numFmtId="4" fontId="8" fillId="5" borderId="71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/>
    </xf>
    <xf numFmtId="1" fontId="4" fillId="0" borderId="12" xfId="0" applyNumberFormat="1" applyFont="1" applyBorder="1" applyAlignment="1">
      <alignment wrapText="1"/>
    </xf>
    <xf numFmtId="177" fontId="5" fillId="0" borderId="10" xfId="0" applyNumberFormat="1" applyFont="1" applyFill="1" applyBorder="1" applyAlignment="1">
      <alignment horizontal="right"/>
    </xf>
    <xf numFmtId="177" fontId="5" fillId="0" borderId="48" xfId="0" applyNumberFormat="1" applyFont="1" applyFill="1" applyBorder="1" applyAlignment="1">
      <alignment horizontal="right"/>
    </xf>
    <xf numFmtId="49" fontId="4" fillId="0" borderId="11" xfId="0" applyNumberFormat="1" applyFont="1" applyBorder="1" applyAlignment="1">
      <alignment horizontal="center"/>
    </xf>
    <xf numFmtId="3" fontId="6" fillId="0" borderId="0" xfId="0" applyFont="1" applyAlignment="1">
      <alignment horizontal="center"/>
    </xf>
    <xf numFmtId="3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179" fontId="4" fillId="0" borderId="48" xfId="0" applyNumberFormat="1" applyFont="1" applyBorder="1" applyAlignment="1">
      <alignment horizontal="right" wrapText="1"/>
    </xf>
    <xf numFmtId="177" fontId="8" fillId="0" borderId="0" xfId="0" applyNumberFormat="1" applyFont="1" applyAlignment="1">
      <alignment/>
    </xf>
    <xf numFmtId="4" fontId="4" fillId="0" borderId="55" xfId="0" applyNumberFormat="1" applyFont="1" applyBorder="1" applyAlignment="1">
      <alignment/>
    </xf>
    <xf numFmtId="4" fontId="20" fillId="0" borderId="55" xfId="0" applyNumberFormat="1" applyFont="1" applyBorder="1" applyAlignment="1">
      <alignment/>
    </xf>
    <xf numFmtId="3" fontId="4" fillId="0" borderId="10" xfId="0" applyFont="1" applyFill="1" applyBorder="1" applyAlignment="1">
      <alignment horizontal="right"/>
    </xf>
    <xf numFmtId="177" fontId="4" fillId="0" borderId="48" xfId="0" applyNumberFormat="1" applyFont="1" applyFill="1" applyBorder="1" applyAlignment="1">
      <alignment horizontal="right"/>
    </xf>
    <xf numFmtId="3" fontId="4" fillId="0" borderId="59" xfId="0" applyFont="1" applyBorder="1" applyAlignment="1">
      <alignment/>
    </xf>
    <xf numFmtId="1" fontId="4" fillId="0" borderId="22" xfId="0" applyNumberFormat="1" applyFont="1" applyBorder="1" applyAlignment="1">
      <alignment/>
    </xf>
    <xf numFmtId="177" fontId="4" fillId="0" borderId="44" xfId="0" applyNumberFormat="1" applyFont="1" applyBorder="1" applyAlignment="1">
      <alignment/>
    </xf>
    <xf numFmtId="3" fontId="4" fillId="0" borderId="22" xfId="0" applyFont="1" applyBorder="1" applyAlignment="1">
      <alignment/>
    </xf>
    <xf numFmtId="177" fontId="7" fillId="8" borderId="26" xfId="0" applyNumberFormat="1" applyFont="1" applyFill="1" applyBorder="1" applyAlignment="1">
      <alignment horizontal="centerContinuous" wrapText="1"/>
    </xf>
    <xf numFmtId="3" fontId="5" fillId="10" borderId="52" xfId="0" applyFont="1" applyFill="1" applyBorder="1" applyAlignment="1">
      <alignment horizontal="center" wrapText="1"/>
    </xf>
    <xf numFmtId="177" fontId="5" fillId="9" borderId="26" xfId="0" applyNumberFormat="1" applyFont="1" applyFill="1" applyBorder="1" applyAlignment="1">
      <alignment horizontal="center" wrapText="1"/>
    </xf>
    <xf numFmtId="177" fontId="5" fillId="10" borderId="26" xfId="0" applyNumberFormat="1" applyFont="1" applyFill="1" applyBorder="1" applyAlignment="1">
      <alignment horizontal="centerContinuous" wrapText="1"/>
    </xf>
    <xf numFmtId="3" fontId="5" fillId="10" borderId="52" xfId="0" applyFont="1" applyFill="1" applyBorder="1" applyAlignment="1">
      <alignment horizontal="center"/>
    </xf>
    <xf numFmtId="3" fontId="5" fillId="9" borderId="26" xfId="0" applyFont="1" applyFill="1" applyBorder="1" applyAlignment="1">
      <alignment horizontal="center"/>
    </xf>
    <xf numFmtId="177" fontId="5" fillId="10" borderId="26" xfId="0" applyNumberFormat="1" applyFont="1" applyFill="1" applyBorder="1" applyAlignment="1">
      <alignment horizontal="center"/>
    </xf>
    <xf numFmtId="177" fontId="7" fillId="8" borderId="52" xfId="0" applyNumberFormat="1" applyFont="1" applyFill="1" applyBorder="1" applyAlignment="1">
      <alignment horizontal="center"/>
    </xf>
    <xf numFmtId="177" fontId="5" fillId="10" borderId="26" xfId="0" applyNumberFormat="1" applyFont="1" applyFill="1" applyBorder="1" applyAlignment="1">
      <alignment horizontal="center"/>
    </xf>
    <xf numFmtId="3" fontId="4" fillId="9" borderId="26" xfId="0" applyFont="1" applyFill="1" applyBorder="1" applyAlignment="1">
      <alignment horizontal="center"/>
    </xf>
    <xf numFmtId="177" fontId="4" fillId="10" borderId="26" xfId="0" applyNumberFormat="1" applyFont="1" applyFill="1" applyBorder="1" applyAlignment="1">
      <alignment horizontal="center"/>
    </xf>
    <xf numFmtId="177" fontId="21" fillId="8" borderId="52" xfId="0" applyNumberFormat="1" applyFont="1" applyFill="1" applyBorder="1" applyAlignment="1">
      <alignment horizontal="center"/>
    </xf>
    <xf numFmtId="4" fontId="20" fillId="0" borderId="48" xfId="0" applyNumberFormat="1" applyFont="1" applyBorder="1" applyAlignment="1">
      <alignment horizontal="right" wrapText="1"/>
    </xf>
    <xf numFmtId="1" fontId="8" fillId="5" borderId="5" xfId="0" applyNumberFormat="1" applyFont="1" applyFill="1" applyBorder="1" applyAlignment="1">
      <alignment horizontal="left" vertical="center" indent="3"/>
    </xf>
    <xf numFmtId="184" fontId="4" fillId="0" borderId="48" xfId="0" applyNumberFormat="1" applyFont="1" applyBorder="1" applyAlignment="1">
      <alignment/>
    </xf>
    <xf numFmtId="177" fontId="14" fillId="0" borderId="0" xfId="0" applyNumberFormat="1" applyFont="1" applyBorder="1" applyAlignment="1">
      <alignment horizontal="center"/>
    </xf>
    <xf numFmtId="177" fontId="12" fillId="8" borderId="72" xfId="0" applyNumberFormat="1" applyFont="1" applyFill="1" applyBorder="1" applyAlignment="1">
      <alignment horizontal="center" vertical="center" textRotation="90"/>
    </xf>
    <xf numFmtId="177" fontId="12" fillId="8" borderId="65" xfId="0" applyNumberFormat="1" applyFont="1" applyFill="1" applyBorder="1" applyAlignment="1">
      <alignment horizontal="center" vertical="center" textRotation="90"/>
    </xf>
    <xf numFmtId="3" fontId="8" fillId="0" borderId="73" xfId="0" applyFont="1" applyBorder="1" applyAlignment="1">
      <alignment horizontal="center" vertical="center" textRotation="90" wrapText="1"/>
    </xf>
    <xf numFmtId="3" fontId="8" fillId="0" borderId="30" xfId="0" applyFont="1" applyBorder="1" applyAlignment="1">
      <alignment horizontal="center" vertical="center" textRotation="90" wrapText="1"/>
    </xf>
    <xf numFmtId="3" fontId="8" fillId="0" borderId="51" xfId="0" applyFont="1" applyBorder="1" applyAlignment="1">
      <alignment horizontal="center" vertical="center" textRotation="90" wrapText="1"/>
    </xf>
    <xf numFmtId="3" fontId="8" fillId="0" borderId="74" xfId="0" applyFont="1" applyBorder="1" applyAlignment="1">
      <alignment horizontal="center" vertical="center"/>
    </xf>
    <xf numFmtId="3" fontId="8" fillId="0" borderId="16" xfId="0" applyFont="1" applyBorder="1" applyAlignment="1">
      <alignment horizontal="center" vertical="center"/>
    </xf>
    <xf numFmtId="3" fontId="8" fillId="0" borderId="36" xfId="0" applyFont="1" applyBorder="1" applyAlignment="1">
      <alignment horizontal="center" vertical="center"/>
    </xf>
    <xf numFmtId="177" fontId="4" fillId="0" borderId="75" xfId="0" applyNumberFormat="1" applyFont="1" applyBorder="1" applyAlignment="1">
      <alignment horizontal="center"/>
    </xf>
    <xf numFmtId="177" fontId="4" fillId="0" borderId="76" xfId="0" applyNumberFormat="1" applyFont="1" applyBorder="1" applyAlignment="1">
      <alignment horizontal="center"/>
    </xf>
    <xf numFmtId="3" fontId="1" fillId="0" borderId="77" xfId="0" applyFont="1" applyBorder="1" applyAlignment="1">
      <alignment horizontal="center" vertical="center"/>
    </xf>
    <xf numFmtId="3" fontId="1" fillId="0" borderId="78" xfId="0" applyFont="1" applyBorder="1" applyAlignment="1">
      <alignment horizontal="center" vertical="center"/>
    </xf>
    <xf numFmtId="3" fontId="1" fillId="0" borderId="32" xfId="0" applyFont="1" applyBorder="1" applyAlignment="1">
      <alignment horizontal="center" vertical="center"/>
    </xf>
    <xf numFmtId="3" fontId="1" fillId="0" borderId="12" xfId="0" applyFont="1" applyBorder="1" applyAlignment="1">
      <alignment horizontal="center" vertical="center"/>
    </xf>
    <xf numFmtId="3" fontId="1" fillId="0" borderId="66" xfId="0" applyFont="1" applyBorder="1" applyAlignment="1">
      <alignment horizontal="center" vertical="center"/>
    </xf>
    <xf numFmtId="3" fontId="1" fillId="0" borderId="43" xfId="0" applyFont="1" applyBorder="1" applyAlignment="1">
      <alignment horizontal="center" vertical="center"/>
    </xf>
    <xf numFmtId="4" fontId="4" fillId="0" borderId="78" xfId="0" applyNumberFormat="1" applyFont="1" applyBorder="1" applyAlignment="1">
      <alignment horizontal="center"/>
    </xf>
    <xf numFmtId="4" fontId="4" fillId="0" borderId="79" xfId="0" applyNumberFormat="1" applyFont="1" applyBorder="1" applyAlignment="1">
      <alignment horizontal="center"/>
    </xf>
    <xf numFmtId="4" fontId="12" fillId="8" borderId="48" xfId="0" applyNumberFormat="1" applyFont="1" applyFill="1" applyBorder="1" applyAlignment="1">
      <alignment horizontal="center" vertical="center" textRotation="90"/>
    </xf>
    <xf numFmtId="4" fontId="12" fillId="8" borderId="68" xfId="0" applyNumberFormat="1" applyFont="1" applyFill="1" applyBorder="1" applyAlignment="1">
      <alignment horizontal="center" vertical="center" textRotation="90"/>
    </xf>
    <xf numFmtId="3" fontId="5" fillId="0" borderId="31" xfId="0" applyFont="1" applyBorder="1" applyAlignment="1">
      <alignment horizontal="left" indent="1"/>
    </xf>
    <xf numFmtId="3" fontId="5" fillId="0" borderId="14" xfId="0" applyFont="1" applyBorder="1" applyAlignment="1">
      <alignment horizontal="left" indent="1"/>
    </xf>
    <xf numFmtId="3" fontId="5" fillId="0" borderId="37" xfId="0" applyFont="1" applyBorder="1" applyAlignment="1">
      <alignment horizontal="left" indent="1"/>
    </xf>
    <xf numFmtId="3" fontId="5" fillId="0" borderId="38" xfId="0" applyFont="1" applyBorder="1" applyAlignment="1">
      <alignment horizontal="left" indent="1"/>
    </xf>
    <xf numFmtId="3" fontId="1" fillId="9" borderId="35" xfId="0" applyFont="1" applyFill="1" applyBorder="1" applyAlignment="1">
      <alignment horizontal="left" vertical="center" indent="1"/>
    </xf>
    <xf numFmtId="3" fontId="1" fillId="9" borderId="26" xfId="0" applyFont="1" applyFill="1" applyBorder="1" applyAlignment="1">
      <alignment horizontal="left" vertical="center" indent="1"/>
    </xf>
    <xf numFmtId="3" fontId="1" fillId="9" borderId="80" xfId="0" applyFont="1" applyFill="1" applyBorder="1" applyAlignment="1">
      <alignment horizontal="left" vertical="center" indent="1"/>
    </xf>
    <xf numFmtId="3" fontId="1" fillId="9" borderId="5" xfId="0" applyFont="1" applyFill="1" applyBorder="1" applyAlignment="1">
      <alignment horizontal="left" vertical="center" indent="1"/>
    </xf>
    <xf numFmtId="1" fontId="8" fillId="0" borderId="6" xfId="0" applyNumberFormat="1" applyFont="1" applyBorder="1" applyAlignment="1">
      <alignment horizontal="left" vertical="center" indent="3"/>
    </xf>
    <xf numFmtId="1" fontId="8" fillId="5" borderId="4" xfId="0" applyNumberFormat="1" applyFont="1" applyFill="1" applyBorder="1" applyAlignment="1">
      <alignment horizontal="left" vertical="center" indent="3"/>
    </xf>
    <xf numFmtId="3" fontId="4" fillId="2" borderId="25" xfId="0" applyFont="1" applyFill="1" applyBorder="1" applyAlignment="1">
      <alignment horizontal="center"/>
    </xf>
    <xf numFmtId="3" fontId="4" fillId="2" borderId="21" xfId="0" applyFont="1" applyFill="1" applyBorder="1" applyAlignment="1">
      <alignment horizontal="center"/>
    </xf>
    <xf numFmtId="3" fontId="4" fillId="2" borderId="18" xfId="0" applyFont="1" applyFill="1" applyBorder="1" applyAlignment="1">
      <alignment horizontal="center"/>
    </xf>
    <xf numFmtId="177" fontId="4" fillId="2" borderId="24" xfId="0" applyNumberFormat="1" applyFont="1" applyFill="1" applyBorder="1" applyAlignment="1">
      <alignment horizontal="center"/>
    </xf>
    <xf numFmtId="177" fontId="4" fillId="2" borderId="2" xfId="0" applyNumberFormat="1" applyFont="1" applyFill="1" applyBorder="1" applyAlignment="1">
      <alignment horizontal="center"/>
    </xf>
    <xf numFmtId="177" fontId="4" fillId="2" borderId="10" xfId="0" applyNumberFormat="1" applyFont="1" applyFill="1" applyBorder="1" applyAlignment="1">
      <alignment horizontal="center"/>
    </xf>
    <xf numFmtId="3" fontId="4" fillId="2" borderId="1" xfId="0" applyFont="1" applyFill="1" applyBorder="1" applyAlignment="1">
      <alignment horizontal="center" vertical="center" textRotation="90"/>
    </xf>
    <xf numFmtId="3" fontId="4" fillId="2" borderId="0" xfId="0" applyFont="1" applyFill="1" applyBorder="1" applyAlignment="1">
      <alignment horizontal="center" vertical="center" textRotation="90"/>
    </xf>
    <xf numFmtId="3" fontId="4" fillId="2" borderId="2" xfId="0" applyFont="1" applyFill="1" applyBorder="1" applyAlignment="1">
      <alignment horizontal="center" vertical="center" textRotation="90"/>
    </xf>
    <xf numFmtId="3" fontId="4" fillId="4" borderId="1" xfId="0" applyFont="1" applyFill="1" applyBorder="1" applyAlignment="1">
      <alignment horizontal="center" vertical="center" textRotation="45" wrapText="1"/>
    </xf>
    <xf numFmtId="3" fontId="4" fillId="4" borderId="0" xfId="0" applyFont="1" applyFill="1" applyBorder="1" applyAlignment="1">
      <alignment horizontal="center" vertical="center" textRotation="45" wrapText="1"/>
    </xf>
    <xf numFmtId="3" fontId="4" fillId="4" borderId="2" xfId="0" applyFont="1" applyFill="1" applyBorder="1" applyAlignment="1">
      <alignment horizontal="center" vertical="center" textRotation="45" wrapText="1"/>
    </xf>
    <xf numFmtId="3" fontId="4" fillId="4" borderId="1" xfId="0" applyFont="1" applyFill="1" applyBorder="1" applyAlignment="1">
      <alignment horizontal="center" vertical="center" textRotation="90"/>
    </xf>
    <xf numFmtId="3" fontId="4" fillId="4" borderId="0" xfId="0" applyFont="1" applyFill="1" applyBorder="1" applyAlignment="1">
      <alignment horizontal="center" vertical="center" textRotation="90"/>
    </xf>
    <xf numFmtId="3" fontId="4" fillId="4" borderId="2" xfId="0" applyFont="1" applyFill="1" applyBorder="1" applyAlignment="1">
      <alignment horizontal="center" vertical="center" textRotation="90"/>
    </xf>
    <xf numFmtId="3" fontId="4" fillId="2" borderId="1" xfId="0" applyFont="1" applyFill="1" applyBorder="1" applyAlignment="1">
      <alignment horizontal="center" vertical="center"/>
    </xf>
    <xf numFmtId="3" fontId="4" fillId="2" borderId="0" xfId="0" applyFont="1" applyFill="1" applyBorder="1" applyAlignment="1">
      <alignment horizontal="center" vertical="center"/>
    </xf>
    <xf numFmtId="3" fontId="4" fillId="2" borderId="2" xfId="0" applyFont="1" applyFill="1" applyBorder="1" applyAlignment="1">
      <alignment horizontal="center" vertical="center"/>
    </xf>
    <xf numFmtId="177" fontId="7" fillId="3" borderId="1" xfId="0" applyNumberFormat="1" applyFont="1" applyFill="1" applyBorder="1" applyAlignment="1">
      <alignment horizontal="center" vertical="center" wrapText="1"/>
    </xf>
    <xf numFmtId="177" fontId="7" fillId="3" borderId="0" xfId="0" applyNumberFormat="1" applyFont="1" applyFill="1" applyBorder="1" applyAlignment="1">
      <alignment horizontal="center" vertical="center" wrapText="1"/>
    </xf>
    <xf numFmtId="177" fontId="7" fillId="3" borderId="2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left" vertical="center" indent="3"/>
    </xf>
    <xf numFmtId="1" fontId="5" fillId="0" borderId="3" xfId="0" applyNumberFormat="1" applyFont="1" applyBorder="1" applyAlignment="1">
      <alignment horizontal="left" vertical="center" indent="3"/>
    </xf>
    <xf numFmtId="1" fontId="8" fillId="0" borderId="23" xfId="0" applyNumberFormat="1" applyFont="1" applyBorder="1" applyAlignment="1">
      <alignment horizontal="left" vertical="center" indent="3"/>
    </xf>
    <xf numFmtId="1" fontId="8" fillId="5" borderId="81" xfId="0" applyNumberFormat="1" applyFont="1" applyFill="1" applyBorder="1" applyAlignment="1">
      <alignment horizontal="left" vertical="center" indent="3"/>
    </xf>
    <xf numFmtId="1" fontId="8" fillId="5" borderId="82" xfId="0" applyNumberFormat="1" applyFont="1" applyFill="1" applyBorder="1" applyAlignment="1">
      <alignment horizontal="left" vertical="center" indent="3"/>
    </xf>
    <xf numFmtId="3" fontId="4" fillId="2" borderId="12" xfId="0" applyFont="1" applyFill="1" applyBorder="1" applyAlignment="1">
      <alignment horizontal="center"/>
    </xf>
    <xf numFmtId="177" fontId="4" fillId="2" borderId="12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3" fontId="4" fillId="4" borderId="0" xfId="0" applyFont="1" applyFill="1" applyBorder="1" applyAlignment="1">
      <alignment horizontal="left" vertical="center" textRotation="90" wrapText="1"/>
    </xf>
    <xf numFmtId="3" fontId="4" fillId="4" borderId="2" xfId="0" applyFont="1" applyFill="1" applyBorder="1" applyAlignment="1">
      <alignment horizontal="left" vertical="center" textRotation="90" wrapText="1"/>
    </xf>
    <xf numFmtId="1" fontId="4" fillId="2" borderId="25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center"/>
    </xf>
    <xf numFmtId="1" fontId="4" fillId="2" borderId="18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 textRotation="90"/>
    </xf>
    <xf numFmtId="1" fontId="4" fillId="2" borderId="0" xfId="0" applyNumberFormat="1" applyFont="1" applyFill="1" applyBorder="1" applyAlignment="1">
      <alignment horizontal="center" vertical="center" textRotation="90"/>
    </xf>
    <xf numFmtId="1" fontId="4" fillId="2" borderId="2" xfId="0" applyNumberFormat="1" applyFont="1" applyFill="1" applyBorder="1" applyAlignment="1">
      <alignment horizontal="center" vertical="center" textRotation="90"/>
    </xf>
    <xf numFmtId="3" fontId="4" fillId="4" borderId="1" xfId="0" applyFont="1" applyFill="1" applyBorder="1" applyAlignment="1">
      <alignment horizontal="center" vertical="center" textRotation="90" wrapText="1"/>
    </xf>
    <xf numFmtId="3" fontId="4" fillId="4" borderId="0" xfId="0" applyFont="1" applyFill="1" applyBorder="1" applyAlignment="1">
      <alignment horizontal="center" vertical="center" textRotation="90" wrapText="1"/>
    </xf>
    <xf numFmtId="3" fontId="4" fillId="4" borderId="2" xfId="0" applyFont="1" applyFill="1" applyBorder="1" applyAlignment="1">
      <alignment horizontal="center" vertical="center" textRotation="90" wrapText="1"/>
    </xf>
    <xf numFmtId="3" fontId="4" fillId="4" borderId="1" xfId="0" applyFont="1" applyFill="1" applyBorder="1" applyAlignment="1">
      <alignment horizontal="center" vertical="center" textRotation="90"/>
    </xf>
    <xf numFmtId="3" fontId="4" fillId="4" borderId="0" xfId="0" applyFont="1" applyFill="1" applyBorder="1" applyAlignment="1">
      <alignment horizontal="center" vertical="center" textRotation="90"/>
    </xf>
    <xf numFmtId="3" fontId="4" fillId="4" borderId="2" xfId="0" applyFont="1" applyFill="1" applyBorder="1" applyAlignment="1">
      <alignment horizontal="center" vertical="center" textRotation="90"/>
    </xf>
    <xf numFmtId="3" fontId="6" fillId="2" borderId="25" xfId="0" applyFont="1" applyFill="1" applyBorder="1" applyAlignment="1">
      <alignment horizontal="center"/>
    </xf>
    <xf numFmtId="3" fontId="6" fillId="2" borderId="21" xfId="0" applyFont="1" applyFill="1" applyBorder="1" applyAlignment="1">
      <alignment horizontal="center"/>
    </xf>
    <xf numFmtId="3" fontId="6" fillId="2" borderId="18" xfId="0" applyFont="1" applyFill="1" applyBorder="1" applyAlignment="1">
      <alignment horizontal="center"/>
    </xf>
    <xf numFmtId="3" fontId="4" fillId="2" borderId="1" xfId="0" applyFont="1" applyFill="1" applyBorder="1" applyAlignment="1">
      <alignment horizontal="center" vertical="center" textRotation="90"/>
    </xf>
    <xf numFmtId="3" fontId="4" fillId="2" borderId="0" xfId="0" applyFont="1" applyFill="1" applyBorder="1" applyAlignment="1">
      <alignment horizontal="center" vertical="center" textRotation="90"/>
    </xf>
    <xf numFmtId="3" fontId="4" fillId="2" borderId="2" xfId="0" applyFont="1" applyFill="1" applyBorder="1" applyAlignment="1">
      <alignment horizontal="center" vertical="center" textRotation="90"/>
    </xf>
    <xf numFmtId="49" fontId="5" fillId="13" borderId="83" xfId="0" applyNumberFormat="1" applyFont="1" applyFill="1" applyBorder="1" applyAlignment="1">
      <alignment horizontal="center" vertical="center" wrapText="1"/>
    </xf>
    <xf numFmtId="49" fontId="5" fillId="13" borderId="84" xfId="0" applyNumberFormat="1" applyFont="1" applyFill="1" applyBorder="1" applyAlignment="1">
      <alignment horizontal="center" vertical="center" wrapText="1"/>
    </xf>
    <xf numFmtId="3" fontId="1" fillId="0" borderId="35" xfId="0" applyFont="1" applyBorder="1" applyAlignment="1">
      <alignment horizontal="left" vertical="center" indent="4"/>
    </xf>
    <xf numFmtId="3" fontId="1" fillId="0" borderId="26" xfId="0" applyFont="1" applyBorder="1" applyAlignment="1">
      <alignment horizontal="left" vertical="center" indent="4"/>
    </xf>
    <xf numFmtId="1" fontId="4" fillId="0" borderId="73" xfId="0" applyNumberFormat="1" applyFont="1" applyBorder="1" applyAlignment="1">
      <alignment horizontal="center" vertical="center" wrapText="1"/>
    </xf>
    <xf numFmtId="1" fontId="4" fillId="0" borderId="51" xfId="0" applyNumberFormat="1" applyFont="1" applyBorder="1" applyAlignment="1">
      <alignment horizontal="center" vertical="center" wrapText="1"/>
    </xf>
    <xf numFmtId="3" fontId="5" fillId="0" borderId="74" xfId="0" applyFont="1" applyBorder="1" applyAlignment="1">
      <alignment horizontal="center" vertical="center" wrapText="1"/>
    </xf>
    <xf numFmtId="3" fontId="5" fillId="0" borderId="36" xfId="0" applyFont="1" applyBorder="1" applyAlignment="1">
      <alignment horizontal="center" vertical="center" wrapText="1"/>
    </xf>
    <xf numFmtId="1" fontId="5" fillId="2" borderId="74" xfId="0" applyNumberFormat="1" applyFont="1" applyFill="1" applyBorder="1" applyAlignment="1">
      <alignment horizontal="center" vertical="center" wrapText="1"/>
    </xf>
    <xf numFmtId="1" fontId="5" fillId="2" borderId="36" xfId="0" applyNumberFormat="1" applyFont="1" applyFill="1" applyBorder="1" applyAlignment="1">
      <alignment horizontal="center" vertical="center" wrapText="1"/>
    </xf>
    <xf numFmtId="3" fontId="5" fillId="0" borderId="74" xfId="0" applyFont="1" applyBorder="1" applyAlignment="1">
      <alignment horizontal="center" vertical="center" wrapText="1"/>
    </xf>
    <xf numFmtId="3" fontId="5" fillId="0" borderId="36" xfId="0" applyFont="1" applyBorder="1" applyAlignment="1">
      <alignment horizontal="center" vertical="center" wrapText="1"/>
    </xf>
    <xf numFmtId="1" fontId="5" fillId="13" borderId="74" xfId="0" applyNumberFormat="1" applyFont="1" applyFill="1" applyBorder="1" applyAlignment="1">
      <alignment horizontal="center" vertical="center" wrapText="1"/>
    </xf>
    <xf numFmtId="1" fontId="5" fillId="13" borderId="36" xfId="0" applyNumberFormat="1" applyFont="1" applyFill="1" applyBorder="1" applyAlignment="1">
      <alignment horizontal="center" vertical="center" wrapText="1"/>
    </xf>
    <xf numFmtId="1" fontId="1" fillId="0" borderId="85" xfId="0" applyNumberFormat="1" applyFont="1" applyBorder="1" applyAlignment="1">
      <alignment horizontal="left" vertical="center" indent="4"/>
    </xf>
    <xf numFmtId="1" fontId="1" fillId="0" borderId="86" xfId="0" applyNumberFormat="1" applyFont="1" applyBorder="1" applyAlignment="1">
      <alignment horizontal="left" vertical="center" indent="4"/>
    </xf>
    <xf numFmtId="3" fontId="5" fillId="0" borderId="73" xfId="0" applyFont="1" applyBorder="1" applyAlignment="1">
      <alignment horizontal="center" vertical="center"/>
    </xf>
    <xf numFmtId="3" fontId="5" fillId="0" borderId="30" xfId="0" applyFont="1" applyBorder="1" applyAlignment="1">
      <alignment horizontal="center" vertical="center"/>
    </xf>
    <xf numFmtId="3" fontId="5" fillId="0" borderId="51" xfId="0" applyFont="1" applyBorder="1" applyAlignment="1">
      <alignment horizontal="center" vertical="center"/>
    </xf>
    <xf numFmtId="3" fontId="5" fillId="0" borderId="16" xfId="0" applyFont="1" applyBorder="1" applyAlignment="1">
      <alignment horizontal="center" vertical="center" wrapText="1"/>
    </xf>
    <xf numFmtId="177" fontId="5" fillId="0" borderId="75" xfId="0" applyNumberFormat="1" applyFont="1" applyBorder="1" applyAlignment="1">
      <alignment horizontal="center"/>
    </xf>
    <xf numFmtId="177" fontId="5" fillId="0" borderId="76" xfId="0" applyNumberFormat="1" applyFont="1" applyBorder="1" applyAlignment="1">
      <alignment horizontal="center"/>
    </xf>
    <xf numFmtId="3" fontId="1" fillId="0" borderId="37" xfId="0" applyFont="1" applyBorder="1" applyAlignment="1">
      <alignment horizontal="left" vertical="center" indent="6"/>
    </xf>
    <xf numFmtId="3" fontId="1" fillId="0" borderId="38" xfId="0" applyFont="1" applyBorder="1" applyAlignment="1">
      <alignment horizontal="left" vertical="center" indent="6"/>
    </xf>
    <xf numFmtId="3" fontId="4" fillId="0" borderId="73" xfId="0" applyFont="1" applyBorder="1" applyAlignment="1">
      <alignment horizontal="center" vertical="center" wrapText="1"/>
    </xf>
    <xf numFmtId="3" fontId="4" fillId="0" borderId="30" xfId="0" applyFont="1" applyBorder="1" applyAlignment="1">
      <alignment horizontal="center" vertical="center" wrapText="1"/>
    </xf>
    <xf numFmtId="3" fontId="4" fillId="0" borderId="51" xfId="0" applyFont="1" applyBorder="1" applyAlignment="1">
      <alignment horizontal="center" vertical="center" wrapText="1"/>
    </xf>
    <xf numFmtId="177" fontId="5" fillId="0" borderId="87" xfId="0" applyNumberFormat="1" applyFont="1" applyBorder="1" applyAlignment="1">
      <alignment horizontal="center"/>
    </xf>
    <xf numFmtId="177" fontId="5" fillId="0" borderId="75" xfId="0" applyNumberFormat="1" applyFont="1" applyBorder="1" applyAlignment="1">
      <alignment horizontal="center"/>
    </xf>
    <xf numFmtId="177" fontId="5" fillId="0" borderId="76" xfId="0" applyNumberFormat="1" applyFont="1" applyBorder="1" applyAlignment="1">
      <alignment horizontal="center"/>
    </xf>
    <xf numFmtId="3" fontId="1" fillId="0" borderId="88" xfId="0" applyFont="1" applyBorder="1" applyAlignment="1">
      <alignment horizontal="left" vertical="center" indent="6"/>
    </xf>
    <xf numFmtId="3" fontId="1" fillId="0" borderId="58" xfId="0" applyFont="1" applyBorder="1" applyAlignment="1">
      <alignment horizontal="left" vertical="center" indent="6"/>
    </xf>
    <xf numFmtId="49" fontId="4" fillId="0" borderId="0" xfId="0" applyNumberFormat="1" applyFont="1" applyFill="1" applyBorder="1" applyAlignment="1">
      <alignment horizontal="center" vertical="center"/>
    </xf>
    <xf numFmtId="177" fontId="28" fillId="11" borderId="70" xfId="0" applyNumberFormat="1" applyFont="1" applyFill="1" applyBorder="1" applyAlignment="1">
      <alignment horizontal="center" vertical="center"/>
    </xf>
    <xf numFmtId="49" fontId="27" fillId="11" borderId="70" xfId="0" applyNumberFormat="1" applyFont="1" applyFill="1" applyBorder="1" applyAlignment="1">
      <alignment horizontal="center" vertical="center" wrapText="1"/>
    </xf>
    <xf numFmtId="49" fontId="28" fillId="11" borderId="70" xfId="0" applyNumberFormat="1" applyFont="1" applyFill="1" applyBorder="1" applyAlignment="1">
      <alignment horizontal="center" vertical="center" wrapText="1"/>
    </xf>
    <xf numFmtId="3" fontId="29" fillId="11" borderId="70" xfId="0" applyFont="1" applyFill="1" applyBorder="1" applyAlignment="1">
      <alignment horizontal="center" vertical="center" wrapText="1"/>
    </xf>
    <xf numFmtId="3" fontId="27" fillId="11" borderId="7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3" fontId="23" fillId="0" borderId="0" xfId="0" applyFont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BV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Daňové příjmy
*
46,63 %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Přijaté dotace
*
34,29%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Splátky půjček
*
1,32%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Průmyslová a ostatní odvětví hospodářství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2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0,86%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Služby pro obyvatelstvo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3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14,51%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Sociální věci a politika zaměstnanosti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4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0,04%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Bezpečnost státu a právní ochrana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5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0,32%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Všeobecná veřejná správa a služby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6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2,02%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(P§!$B$3,P§!$B$4,P§!$B$5,P§!$B$13,P§!$B$34,P§!$B$41,P§!$B$47,P§!$B$56)</c:f>
              <c:strCache>
                <c:ptCount val="8"/>
                <c:pt idx="0">
                  <c:v>bez paragrafového členění</c:v>
                </c:pt>
                <c:pt idx="1">
                  <c:v>bez paragrafového členění</c:v>
                </c:pt>
                <c:pt idx="2">
                  <c:v>bez paragrafového členění - splátky půjček</c:v>
                </c:pt>
                <c:pt idx="3">
                  <c:v>Průmyslová a ostatní odvětví hospod.</c:v>
                </c:pt>
                <c:pt idx="4">
                  <c:v>Služby pro obyvatelstvo</c:v>
                </c:pt>
                <c:pt idx="5">
                  <c:v>Sociální věci a politika zaměstnanosti</c:v>
                </c:pt>
                <c:pt idx="6">
                  <c:v>Bezpečnost státu a právní ochrana</c:v>
                </c:pt>
                <c:pt idx="7">
                  <c:v>Všeobecná veřejná správa a služby</c:v>
                </c:pt>
              </c:strCache>
            </c:strRef>
          </c:cat>
          <c:val>
            <c:numRef>
              <c:f>(P§!$E$3,P§!$E$4,P§!$E$5,P§!$E$13,P§!$E$34,P§!$E$41,P§!$E$47,P§!$E$56)</c:f>
              <c:numCache>
                <c:ptCount val="8"/>
                <c:pt idx="0">
                  <c:v>464651.3</c:v>
                </c:pt>
                <c:pt idx="1">
                  <c:v>341631.8</c:v>
                </c:pt>
                <c:pt idx="2">
                  <c:v>13198.1</c:v>
                </c:pt>
                <c:pt idx="3">
                  <c:v>8617.300000000001</c:v>
                </c:pt>
                <c:pt idx="4">
                  <c:v>144545.4</c:v>
                </c:pt>
                <c:pt idx="5">
                  <c:v>363.7</c:v>
                </c:pt>
                <c:pt idx="6">
                  <c:v>3231.3</c:v>
                </c:pt>
                <c:pt idx="7">
                  <c:v>20169.7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99FF"/>
        </a:gs>
        <a:gs pos="100000">
          <a:srgbClr val="CCCCFF"/>
        </a:gs>
      </a:gsLst>
      <a:lin ang="5400000" scaled="1"/>
    </a:gra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Zemědělství a lesní hospodářství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1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0,06%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Průmyslová a ostatní odvětví hospodářství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2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19,61%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Služby pro obyvatelstvo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3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49,60%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Sociální věci a politika zaměstnanosti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4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10,49%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Bezpečnost státu a právní ochrana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5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1,91%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Všeobecná veřejná správa a služby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6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18,33%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(V§!$B$7,V§!$B$22,V§!$B$62,V§!$B$79,V§!$B$86,V§!$B$97)</c:f>
              <c:strCache>
                <c:ptCount val="6"/>
                <c:pt idx="0">
                  <c:v>Zemědělství a lesní hospodářství</c:v>
                </c:pt>
                <c:pt idx="1">
                  <c:v>Průmyslová a ostatní odvětví</c:v>
                </c:pt>
                <c:pt idx="2">
                  <c:v>Služby pro obyvatelstvo</c:v>
                </c:pt>
                <c:pt idx="3">
                  <c:v>Sociální věci a politika zaměstnanosti</c:v>
                </c:pt>
                <c:pt idx="4">
                  <c:v>Bezpečnost státu a právní ochrana</c:v>
                </c:pt>
                <c:pt idx="5">
                  <c:v>Všeobecná veřejná správa a služby</c:v>
                </c:pt>
              </c:strCache>
            </c:strRef>
          </c:cat>
          <c:val>
            <c:numRef>
              <c:f>(V§!$F$7,V§!$F$22,V§!$F$62,V§!$F$79,V§!$F$86,V§!$F$97)</c:f>
              <c:numCache>
                <c:ptCount val="6"/>
                <c:pt idx="0">
                  <c:v>527.5</c:v>
                </c:pt>
                <c:pt idx="1">
                  <c:v>173231.9</c:v>
                </c:pt>
                <c:pt idx="2">
                  <c:v>438114</c:v>
                </c:pt>
                <c:pt idx="3">
                  <c:v>92692.49999999999</c:v>
                </c:pt>
                <c:pt idx="4">
                  <c:v>16903.199999999997</c:v>
                </c:pt>
                <c:pt idx="5">
                  <c:v>161898.6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99FF"/>
        </a:gs>
        <a:gs pos="100000">
          <a:srgbClr val="CCCC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SKLADBA PŘÍJMŮ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(Pp!$B$4,Pp!$B$21,Pp!$B$25,Pp!$B$35)</c:f>
              <c:strCache/>
            </c:strRef>
          </c:cat>
          <c:val>
            <c:numRef>
              <c:f>(Pp!$E$4,Pp!$E$21,Pp!$E$25,Pp!$E$35)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99FF"/>
        </a:gs>
        <a:gs pos="100000">
          <a:srgbClr val="CCCC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SKLADBA BĚŽNÝCH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(Vp!$B$51,Vp!$B$59,Vp!$B$69,Vp!$B$76,Vp!$B$78,Vp!$B$81)</c:f>
              <c:strCache/>
            </c:strRef>
          </c:cat>
          <c:val>
            <c:numRef>
              <c:f>(Vp!$E$51,Vp!$E$59,Vp!$E$69,Vp!$E$76,Vp!$E$78,Vp!$E$81)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99FF"/>
        </a:gs>
        <a:gs pos="100000">
          <a:srgbClr val="CCCC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SKLADBA KAPITÁLOVÝCH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(Vp!$B$95,Vp!$B$98,Vp!$B$100)</c:f>
              <c:strCache/>
            </c:strRef>
          </c:cat>
          <c:val>
            <c:numRef>
              <c:f>(Vp!$E$95,Vp!$E$98,Vp!$E$100)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99FF"/>
        </a:gs>
        <a:gs pos="100000">
          <a:srgbClr val="CCCC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SKLADBA FINANCOVÁNÍ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('Fp'!$B$4,'Fp'!$B$6,'Fp'!$B$7,'Fp'!$B$8,'Fp'!$B$9)</c:f>
              <c:strCache>
                <c:ptCount val="5"/>
                <c:pt idx="0">
                  <c:v>Změna stavu krátkodobých prostředků na bankovních účtech </c:v>
                </c:pt>
                <c:pt idx="1">
                  <c:v>Aktivní krátkodobé operace řízení likvidity - příjmy</c:v>
                </c:pt>
                <c:pt idx="2">
                  <c:v>Aktivní krátkodobé operace řízení likvidity - výdaje</c:v>
                </c:pt>
                <c:pt idx="3">
                  <c:v>Dlouhodobé přijaté půjčené prostředky </c:v>
                </c:pt>
                <c:pt idx="4">
                  <c:v>Uhrazené splátky dlouhodobých přijatých půjčených prostředků</c:v>
                </c:pt>
              </c:strCache>
            </c:strRef>
          </c:cat>
          <c:val>
            <c:numRef>
              <c:f>('Fp'!$E$4,'Fp'!$E$6,'Fp'!$E$7,'Fp'!$E$8,'Fp'!$E$9)</c:f>
              <c:numCache>
                <c:ptCount val="5"/>
                <c:pt idx="0">
                  <c:v>-222763.7</c:v>
                </c:pt>
                <c:pt idx="1">
                  <c:v>446841.5</c:v>
                </c:pt>
                <c:pt idx="2">
                  <c:v>-342842</c:v>
                </c:pt>
                <c:pt idx="3">
                  <c:v>18035.6</c:v>
                </c:pt>
                <c:pt idx="4">
                  <c:v>-12312.3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99FF"/>
        </a:gs>
        <a:gs pos="100000">
          <a:srgbClr val="CCCC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4</xdr:row>
      <xdr:rowOff>38100</xdr:rowOff>
    </xdr:from>
    <xdr:to>
      <xdr:col>6</xdr:col>
      <xdr:colOff>57150</xdr:colOff>
      <xdr:row>8</xdr:row>
      <xdr:rowOff>123825</xdr:rowOff>
    </xdr:to>
    <xdr:sp>
      <xdr:nvSpPr>
        <xdr:cNvPr id="1" name="AutoShape 11"/>
        <xdr:cNvSpPr>
          <a:spLocks/>
        </xdr:cNvSpPr>
      </xdr:nvSpPr>
      <xdr:spPr>
        <a:xfrm>
          <a:off x="4714875" y="1257300"/>
          <a:ext cx="5715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58</xdr:row>
      <xdr:rowOff>9525</xdr:rowOff>
    </xdr:from>
    <xdr:to>
      <xdr:col>5</xdr:col>
      <xdr:colOff>533400</xdr:colOff>
      <xdr:row>75</xdr:row>
      <xdr:rowOff>0</xdr:rowOff>
    </xdr:to>
    <xdr:graphicFrame>
      <xdr:nvGraphicFramePr>
        <xdr:cNvPr id="1" name="Chart 1"/>
        <xdr:cNvGraphicFramePr/>
      </xdr:nvGraphicFramePr>
      <xdr:xfrm>
        <a:off x="66675" y="11630025"/>
        <a:ext cx="6581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101</xdr:row>
      <xdr:rowOff>9525</xdr:rowOff>
    </xdr:from>
    <xdr:to>
      <xdr:col>6</xdr:col>
      <xdr:colOff>542925</xdr:colOff>
      <xdr:row>118</xdr:row>
      <xdr:rowOff>0</xdr:rowOff>
    </xdr:to>
    <xdr:graphicFrame>
      <xdr:nvGraphicFramePr>
        <xdr:cNvPr id="1" name="Chart 1"/>
        <xdr:cNvGraphicFramePr/>
      </xdr:nvGraphicFramePr>
      <xdr:xfrm>
        <a:off x="57150" y="19859625"/>
        <a:ext cx="67627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37</xdr:row>
      <xdr:rowOff>152400</xdr:rowOff>
    </xdr:from>
    <xdr:to>
      <xdr:col>4</xdr:col>
      <xdr:colOff>762000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209550" y="6181725"/>
        <a:ext cx="6200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106</xdr:row>
      <xdr:rowOff>133350</xdr:rowOff>
    </xdr:from>
    <xdr:to>
      <xdr:col>4</xdr:col>
      <xdr:colOff>695325</xdr:colOff>
      <xdr:row>123</xdr:row>
      <xdr:rowOff>123825</xdr:rowOff>
    </xdr:to>
    <xdr:graphicFrame>
      <xdr:nvGraphicFramePr>
        <xdr:cNvPr id="1" name="Chart 1"/>
        <xdr:cNvGraphicFramePr/>
      </xdr:nvGraphicFramePr>
      <xdr:xfrm>
        <a:off x="133350" y="18907125"/>
        <a:ext cx="6343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125</xdr:row>
      <xdr:rowOff>76200</xdr:rowOff>
    </xdr:from>
    <xdr:to>
      <xdr:col>4</xdr:col>
      <xdr:colOff>685800</xdr:colOff>
      <xdr:row>142</xdr:row>
      <xdr:rowOff>66675</xdr:rowOff>
    </xdr:to>
    <xdr:graphicFrame>
      <xdr:nvGraphicFramePr>
        <xdr:cNvPr id="2" name="Chart 2"/>
        <xdr:cNvGraphicFramePr/>
      </xdr:nvGraphicFramePr>
      <xdr:xfrm>
        <a:off x="152400" y="21926550"/>
        <a:ext cx="63150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11</xdr:row>
      <xdr:rowOff>9525</xdr:rowOff>
    </xdr:from>
    <xdr:to>
      <xdr:col>4</xdr:col>
      <xdr:colOff>742950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52400" y="2219325"/>
        <a:ext cx="63341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171450</xdr:rowOff>
    </xdr:from>
    <xdr:to>
      <xdr:col>3</xdr:col>
      <xdr:colOff>0</xdr:colOff>
      <xdr:row>97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15401925"/>
          <a:ext cx="14954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227</xdr:row>
      <xdr:rowOff>142875</xdr:rowOff>
    </xdr:from>
    <xdr:to>
      <xdr:col>3</xdr:col>
      <xdr:colOff>9525</xdr:colOff>
      <xdr:row>228</xdr:row>
      <xdr:rowOff>219075</xdr:rowOff>
    </xdr:to>
    <xdr:sp>
      <xdr:nvSpPr>
        <xdr:cNvPr id="1" name="Rectangle 3"/>
        <xdr:cNvSpPr>
          <a:spLocks/>
        </xdr:cNvSpPr>
      </xdr:nvSpPr>
      <xdr:spPr>
        <a:xfrm>
          <a:off x="9525" y="32594550"/>
          <a:ext cx="15430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workbookViewId="0" topLeftCell="A1">
      <selection activeCell="B4" sqref="B4"/>
      <selection activeCell="A1" sqref="A1"/>
    </sheetView>
  </sheetViews>
  <sheetFormatPr defaultColWidth="9.00390625" defaultRowHeight="12.75"/>
  <cols>
    <col min="1" max="1" width="9.00390625" style="145" customWidth="1"/>
    <col min="2" max="2" width="25.75390625" style="145" customWidth="1"/>
    <col min="3" max="3" width="11.00390625" style="145" customWidth="1"/>
    <col min="4" max="4" width="9.875" style="158" customWidth="1"/>
    <col min="5" max="5" width="11.625" style="159" customWidth="1"/>
    <col min="6" max="6" width="11.00390625" style="160" customWidth="1"/>
    <col min="7" max="7" width="7.75390625" style="98" customWidth="1"/>
    <col min="8" max="8" width="9.75390625" style="0" customWidth="1"/>
    <col min="9" max="9" width="22.375" style="0" customWidth="1"/>
    <col min="10" max="10" width="3.625" style="0" customWidth="1"/>
    <col min="11" max="12" width="4.875" style="0" customWidth="1"/>
  </cols>
  <sheetData>
    <row r="1" spans="1:7" ht="10.5" customHeight="1" thickTop="1">
      <c r="A1" s="662" t="s">
        <v>1005</v>
      </c>
      <c r="B1" s="665" t="s">
        <v>1006</v>
      </c>
      <c r="C1" s="668" t="s">
        <v>391</v>
      </c>
      <c r="D1" s="668"/>
      <c r="E1" s="668"/>
      <c r="F1" s="668"/>
      <c r="G1" s="669"/>
    </row>
    <row r="2" spans="1:13" s="107" customFormat="1" ht="46.5" customHeight="1">
      <c r="A2" s="663"/>
      <c r="B2" s="666"/>
      <c r="C2" s="106" t="s">
        <v>1152</v>
      </c>
      <c r="D2" s="104" t="s">
        <v>1415</v>
      </c>
      <c r="E2" s="105" t="s">
        <v>1416</v>
      </c>
      <c r="F2" s="106" t="s">
        <v>1417</v>
      </c>
      <c r="G2" s="660" t="s">
        <v>1154</v>
      </c>
      <c r="H2"/>
      <c r="I2"/>
      <c r="J2"/>
      <c r="K2"/>
      <c r="L2"/>
      <c r="M2"/>
    </row>
    <row r="3" spans="1:13" s="108" customFormat="1" ht="10.5" customHeight="1" thickBot="1">
      <c r="A3" s="664"/>
      <c r="B3" s="667"/>
      <c r="C3" s="408" t="s">
        <v>396</v>
      </c>
      <c r="D3" s="409" t="s">
        <v>396</v>
      </c>
      <c r="E3" s="410" t="s">
        <v>396</v>
      </c>
      <c r="F3" s="408" t="s">
        <v>396</v>
      </c>
      <c r="G3" s="661"/>
      <c r="H3"/>
      <c r="I3"/>
      <c r="J3"/>
      <c r="K3"/>
      <c r="L3"/>
      <c r="M3"/>
    </row>
    <row r="4" spans="1:13" s="108" customFormat="1" ht="11.25" customHeight="1" thickTop="1">
      <c r="A4" s="203" t="s">
        <v>397</v>
      </c>
      <c r="B4" s="109" t="s">
        <v>398</v>
      </c>
      <c r="C4" s="110">
        <v>612.7</v>
      </c>
      <c r="D4" s="113">
        <v>635</v>
      </c>
      <c r="E4" s="113">
        <v>877</v>
      </c>
      <c r="F4" s="110">
        <v>926.3</v>
      </c>
      <c r="G4" s="206">
        <f>(F4/E4)*100</f>
        <v>105.62143671607754</v>
      </c>
      <c r="H4"/>
      <c r="I4"/>
      <c r="J4"/>
      <c r="K4"/>
      <c r="L4"/>
      <c r="M4"/>
    </row>
    <row r="5" spans="1:7" ht="11.25" customHeight="1">
      <c r="A5" s="203" t="s">
        <v>399</v>
      </c>
      <c r="B5" s="109" t="s">
        <v>398</v>
      </c>
      <c r="C5" s="112">
        <v>311061.9</v>
      </c>
      <c r="D5" s="113">
        <v>826270</v>
      </c>
      <c r="E5" s="113">
        <v>826270</v>
      </c>
      <c r="F5" s="112">
        <v>452728.6</v>
      </c>
      <c r="G5" s="206">
        <f>(F5/E5)*100</f>
        <v>54.79184770111465</v>
      </c>
    </row>
    <row r="6" spans="1:7" ht="11.25" customHeight="1">
      <c r="A6" s="203" t="s">
        <v>203</v>
      </c>
      <c r="B6" s="109" t="s">
        <v>398</v>
      </c>
      <c r="C6" s="112">
        <v>0</v>
      </c>
      <c r="D6" s="113">
        <v>7600</v>
      </c>
      <c r="E6" s="113">
        <v>7600</v>
      </c>
      <c r="F6" s="112">
        <v>5762.8</v>
      </c>
      <c r="G6" s="206">
        <f>(F6/E6)*100</f>
        <v>75.82631578947368</v>
      </c>
    </row>
    <row r="7" spans="1:7" ht="11.25" customHeight="1">
      <c r="A7" s="203" t="s">
        <v>406</v>
      </c>
      <c r="B7" s="109" t="s">
        <v>398</v>
      </c>
      <c r="C7" s="112">
        <v>0</v>
      </c>
      <c r="D7" s="113">
        <v>0</v>
      </c>
      <c r="E7" s="113">
        <v>0</v>
      </c>
      <c r="F7" s="112">
        <v>9.5</v>
      </c>
      <c r="G7" s="206"/>
    </row>
    <row r="8" spans="1:7" ht="11.25" customHeight="1">
      <c r="A8" s="203" t="s">
        <v>400</v>
      </c>
      <c r="B8" s="109" t="s">
        <v>398</v>
      </c>
      <c r="C8" s="112">
        <v>87.2</v>
      </c>
      <c r="D8" s="113">
        <v>0</v>
      </c>
      <c r="E8" s="113">
        <v>0</v>
      </c>
      <c r="F8" s="112">
        <v>0</v>
      </c>
      <c r="G8" s="206" t="s">
        <v>1178</v>
      </c>
    </row>
    <row r="9" spans="1:7" ht="11.25" customHeight="1">
      <c r="A9" s="203" t="s">
        <v>204</v>
      </c>
      <c r="B9" s="109" t="s">
        <v>398</v>
      </c>
      <c r="C9" s="112">
        <v>0</v>
      </c>
      <c r="D9" s="113">
        <v>2500</v>
      </c>
      <c r="E9" s="113">
        <v>2500</v>
      </c>
      <c r="F9" s="112">
        <v>1865.7</v>
      </c>
      <c r="G9" s="206">
        <f>(F9/E9)*100</f>
        <v>74.628</v>
      </c>
    </row>
    <row r="10" spans="1:7" ht="11.25" customHeight="1">
      <c r="A10" s="203" t="s">
        <v>401</v>
      </c>
      <c r="B10" s="109" t="s">
        <v>398</v>
      </c>
      <c r="C10" s="112">
        <v>703.4</v>
      </c>
      <c r="D10" s="113">
        <v>0</v>
      </c>
      <c r="E10" s="113">
        <v>0</v>
      </c>
      <c r="F10" s="112">
        <v>0</v>
      </c>
      <c r="G10" s="206" t="s">
        <v>1178</v>
      </c>
    </row>
    <row r="11" spans="1:7" ht="11.25" customHeight="1">
      <c r="A11" s="203" t="s">
        <v>205</v>
      </c>
      <c r="B11" s="109" t="s">
        <v>398</v>
      </c>
      <c r="C11" s="112">
        <v>1072.6</v>
      </c>
      <c r="D11" s="113">
        <v>2050</v>
      </c>
      <c r="E11" s="113">
        <v>2050</v>
      </c>
      <c r="F11" s="112">
        <v>880.2</v>
      </c>
      <c r="G11" s="206">
        <f aca="true" t="shared" si="0" ref="G11:G16">(F11/E11)*100</f>
        <v>42.93658536585367</v>
      </c>
    </row>
    <row r="12" spans="1:7" ht="11.25" customHeight="1" thickBot="1">
      <c r="A12" s="207" t="s">
        <v>402</v>
      </c>
      <c r="B12" s="115" t="s">
        <v>398</v>
      </c>
      <c r="C12" s="116">
        <v>1595.6</v>
      </c>
      <c r="D12" s="180">
        <v>4500</v>
      </c>
      <c r="E12" s="180">
        <v>4500</v>
      </c>
      <c r="F12" s="116">
        <v>2478.2</v>
      </c>
      <c r="G12" s="211">
        <f t="shared" si="0"/>
        <v>55.0711111111111</v>
      </c>
    </row>
    <row r="13" spans="1:13" s="108" customFormat="1" ht="12.75" customHeight="1" thickBot="1">
      <c r="A13" s="208" t="s">
        <v>398</v>
      </c>
      <c r="B13" s="118"/>
      <c r="C13" s="119">
        <f>SUM(C4:C12)</f>
        <v>315133.4</v>
      </c>
      <c r="D13" s="205">
        <f>SUM(D4:D12)</f>
        <v>843555</v>
      </c>
      <c r="E13" s="119">
        <f>SUM(E4:E12)</f>
        <v>843797</v>
      </c>
      <c r="F13" s="119">
        <f>SUM(F4:F12)</f>
        <v>464651.3</v>
      </c>
      <c r="G13" s="427">
        <f t="shared" si="0"/>
        <v>55.0667162836559</v>
      </c>
      <c r="H13"/>
      <c r="I13"/>
      <c r="J13"/>
      <c r="K13"/>
      <c r="L13"/>
      <c r="M13"/>
    </row>
    <row r="14" spans="1:7" ht="11.25" customHeight="1">
      <c r="A14" s="203" t="s">
        <v>403</v>
      </c>
      <c r="B14" s="109" t="s">
        <v>404</v>
      </c>
      <c r="C14" s="110">
        <v>1206.4</v>
      </c>
      <c r="D14" s="120">
        <v>2800</v>
      </c>
      <c r="E14" s="178">
        <v>2800</v>
      </c>
      <c r="F14" s="110">
        <v>1314.8</v>
      </c>
      <c r="G14" s="206">
        <f t="shared" si="0"/>
        <v>46.957142857142856</v>
      </c>
    </row>
    <row r="15" spans="1:7" ht="11.25" customHeight="1">
      <c r="A15" s="203" t="s">
        <v>397</v>
      </c>
      <c r="B15" s="109" t="s">
        <v>404</v>
      </c>
      <c r="C15" s="112">
        <v>58.6</v>
      </c>
      <c r="D15" s="113">
        <v>175</v>
      </c>
      <c r="E15" s="110">
        <v>175</v>
      </c>
      <c r="F15" s="112">
        <v>149.2</v>
      </c>
      <c r="G15" s="206">
        <f t="shared" si="0"/>
        <v>85.25714285714285</v>
      </c>
    </row>
    <row r="16" spans="1:7" ht="11.25" customHeight="1">
      <c r="A16" s="203" t="s">
        <v>399</v>
      </c>
      <c r="B16" s="109" t="s">
        <v>404</v>
      </c>
      <c r="C16" s="112">
        <v>100805</v>
      </c>
      <c r="D16" s="113">
        <v>70414</v>
      </c>
      <c r="E16" s="110">
        <v>84355.3</v>
      </c>
      <c r="F16" s="112">
        <v>40431.5</v>
      </c>
      <c r="G16" s="206">
        <f t="shared" si="0"/>
        <v>47.93000558352587</v>
      </c>
    </row>
    <row r="17" spans="1:7" ht="11.25" customHeight="1">
      <c r="A17" s="203" t="s">
        <v>203</v>
      </c>
      <c r="B17" s="109" t="s">
        <v>404</v>
      </c>
      <c r="C17" s="112">
        <v>0</v>
      </c>
      <c r="D17" s="113">
        <v>0</v>
      </c>
      <c r="E17" s="110">
        <v>0</v>
      </c>
      <c r="F17" s="112">
        <v>3.5</v>
      </c>
      <c r="G17" s="206" t="s">
        <v>1178</v>
      </c>
    </row>
    <row r="18" spans="1:7" ht="11.25" customHeight="1">
      <c r="A18" s="203" t="s">
        <v>443</v>
      </c>
      <c r="B18" s="109" t="s">
        <v>404</v>
      </c>
      <c r="C18" s="112">
        <v>306.1</v>
      </c>
      <c r="D18" s="113">
        <v>200</v>
      </c>
      <c r="E18" s="113">
        <v>470</v>
      </c>
      <c r="F18" s="112">
        <v>393.2</v>
      </c>
      <c r="G18" s="206">
        <f>(F18/E18)*100</f>
        <v>83.65957446808511</v>
      </c>
    </row>
    <row r="19" spans="1:7" ht="11.25" customHeight="1">
      <c r="A19" s="203" t="s">
        <v>405</v>
      </c>
      <c r="B19" s="109" t="s">
        <v>404</v>
      </c>
      <c r="C19" s="112">
        <v>61.5</v>
      </c>
      <c r="D19" s="113">
        <v>0</v>
      </c>
      <c r="E19" s="113">
        <v>27</v>
      </c>
      <c r="F19" s="112">
        <v>27.9</v>
      </c>
      <c r="G19" s="206" t="s">
        <v>1178</v>
      </c>
    </row>
    <row r="20" spans="1:7" ht="11.25" customHeight="1">
      <c r="A20" s="203" t="s">
        <v>406</v>
      </c>
      <c r="B20" s="109" t="s">
        <v>404</v>
      </c>
      <c r="C20" s="112">
        <v>229.3</v>
      </c>
      <c r="D20" s="113">
        <v>377</v>
      </c>
      <c r="E20" s="113">
        <v>377</v>
      </c>
      <c r="F20" s="112">
        <v>422.6</v>
      </c>
      <c r="G20" s="206">
        <f>(F20/E20)*100</f>
        <v>112.09549071618036</v>
      </c>
    </row>
    <row r="21" spans="1:7" ht="11.25" customHeight="1">
      <c r="A21" s="203" t="s">
        <v>400</v>
      </c>
      <c r="B21" s="109" t="s">
        <v>404</v>
      </c>
      <c r="C21" s="112">
        <v>1460.5</v>
      </c>
      <c r="D21" s="113">
        <v>465</v>
      </c>
      <c r="E21" s="113">
        <v>558</v>
      </c>
      <c r="F21" s="112">
        <v>529.2</v>
      </c>
      <c r="G21" s="206">
        <f>(F21/E21)*100</f>
        <v>94.83870967741936</v>
      </c>
    </row>
    <row r="22" spans="1:7" ht="11.25" customHeight="1">
      <c r="A22" s="203" t="s">
        <v>204</v>
      </c>
      <c r="B22" s="109" t="s">
        <v>404</v>
      </c>
      <c r="C22" s="112">
        <v>0</v>
      </c>
      <c r="D22" s="113">
        <v>0</v>
      </c>
      <c r="E22" s="113">
        <v>0</v>
      </c>
      <c r="F22" s="112">
        <v>45.3</v>
      </c>
      <c r="G22" s="206" t="s">
        <v>1178</v>
      </c>
    </row>
    <row r="23" spans="1:7" ht="11.25" customHeight="1">
      <c r="A23" s="203" t="s">
        <v>407</v>
      </c>
      <c r="B23" s="109" t="s">
        <v>404</v>
      </c>
      <c r="C23" s="112">
        <v>174.4</v>
      </c>
      <c r="D23" s="113">
        <v>3400</v>
      </c>
      <c r="E23" s="113">
        <v>3400</v>
      </c>
      <c r="F23" s="112">
        <v>1855.5</v>
      </c>
      <c r="G23" s="206">
        <f>(F23/E23)*100</f>
        <v>54.57352941176471</v>
      </c>
    </row>
    <row r="24" spans="1:7" ht="11.25" customHeight="1">
      <c r="A24" s="203" t="s">
        <v>408</v>
      </c>
      <c r="B24" s="109" t="s">
        <v>404</v>
      </c>
      <c r="C24" s="112">
        <v>8.5</v>
      </c>
      <c r="D24" s="114">
        <v>0</v>
      </c>
      <c r="E24" s="114">
        <v>0</v>
      </c>
      <c r="F24" s="112">
        <v>7.7</v>
      </c>
      <c r="G24" s="206" t="s">
        <v>1178</v>
      </c>
    </row>
    <row r="25" spans="1:7" ht="11.25" customHeight="1">
      <c r="A25" s="203" t="s">
        <v>409</v>
      </c>
      <c r="B25" s="109" t="s">
        <v>404</v>
      </c>
      <c r="C25" s="112">
        <v>759.3</v>
      </c>
      <c r="D25" s="113">
        <v>100</v>
      </c>
      <c r="E25" s="113">
        <v>100</v>
      </c>
      <c r="F25" s="112">
        <v>452.2</v>
      </c>
      <c r="G25" s="206">
        <f aca="true" t="shared" si="1" ref="G25:G31">(F25/E25)*100</f>
        <v>452.20000000000005</v>
      </c>
    </row>
    <row r="26" spans="1:7" ht="11.25" customHeight="1">
      <c r="A26" s="203" t="s">
        <v>205</v>
      </c>
      <c r="B26" s="109" t="s">
        <v>404</v>
      </c>
      <c r="C26" s="112">
        <v>173.7</v>
      </c>
      <c r="D26" s="113">
        <v>800</v>
      </c>
      <c r="E26" s="113">
        <v>800</v>
      </c>
      <c r="F26" s="112">
        <v>167.7</v>
      </c>
      <c r="G26" s="206">
        <f t="shared" si="1"/>
        <v>20.9625</v>
      </c>
    </row>
    <row r="27" spans="1:7" ht="11.25" customHeight="1">
      <c r="A27" s="203" t="s">
        <v>410</v>
      </c>
      <c r="B27" s="109" t="s">
        <v>404</v>
      </c>
      <c r="C27" s="112">
        <v>3010.5</v>
      </c>
      <c r="D27" s="113">
        <v>3565</v>
      </c>
      <c r="E27" s="113">
        <v>3565</v>
      </c>
      <c r="F27" s="112">
        <v>3052</v>
      </c>
      <c r="G27" s="206">
        <f t="shared" si="1"/>
        <v>85.6100981767181</v>
      </c>
    </row>
    <row r="28" spans="1:7" ht="11.25" customHeight="1">
      <c r="A28" s="203" t="s">
        <v>411</v>
      </c>
      <c r="B28" s="109" t="s">
        <v>404</v>
      </c>
      <c r="C28" s="112">
        <v>37883.4</v>
      </c>
      <c r="D28" s="113">
        <v>69717</v>
      </c>
      <c r="E28" s="113">
        <v>114244</v>
      </c>
      <c r="F28" s="112">
        <v>74894</v>
      </c>
      <c r="G28" s="206">
        <f t="shared" si="1"/>
        <v>65.55617800497181</v>
      </c>
    </row>
    <row r="29" spans="1:7" ht="11.25" customHeight="1">
      <c r="A29" s="203" t="s">
        <v>528</v>
      </c>
      <c r="B29" s="109" t="s">
        <v>404</v>
      </c>
      <c r="C29" s="112">
        <v>0</v>
      </c>
      <c r="D29" s="113">
        <v>0</v>
      </c>
      <c r="E29" s="113">
        <v>256</v>
      </c>
      <c r="F29" s="112">
        <v>433.9</v>
      </c>
      <c r="G29" s="206">
        <f t="shared" si="1"/>
        <v>169.4921875</v>
      </c>
    </row>
    <row r="30" spans="1:7" ht="11.25" customHeight="1">
      <c r="A30" s="203" t="s">
        <v>402</v>
      </c>
      <c r="B30" s="109" t="s">
        <v>404</v>
      </c>
      <c r="C30" s="121">
        <v>252.5</v>
      </c>
      <c r="D30" s="122">
        <v>420</v>
      </c>
      <c r="E30" s="122">
        <v>420</v>
      </c>
      <c r="F30" s="121">
        <v>267.3</v>
      </c>
      <c r="G30" s="206">
        <f t="shared" si="1"/>
        <v>63.642857142857146</v>
      </c>
    </row>
    <row r="31" spans="1:7" ht="11.25" customHeight="1">
      <c r="A31" s="203" t="s">
        <v>412</v>
      </c>
      <c r="B31" s="109" t="s">
        <v>404</v>
      </c>
      <c r="C31" s="112">
        <v>558.3</v>
      </c>
      <c r="D31" s="113">
        <v>5</v>
      </c>
      <c r="E31" s="113">
        <v>5</v>
      </c>
      <c r="F31" s="112">
        <v>0.3</v>
      </c>
      <c r="G31" s="206">
        <f t="shared" si="1"/>
        <v>6</v>
      </c>
    </row>
    <row r="32" spans="1:7" ht="11.25" customHeight="1">
      <c r="A32" s="203" t="s">
        <v>413</v>
      </c>
      <c r="B32" s="109" t="s">
        <v>404</v>
      </c>
      <c r="C32" s="124">
        <v>420.9</v>
      </c>
      <c r="D32" s="125">
        <v>0</v>
      </c>
      <c r="E32" s="125">
        <v>686</v>
      </c>
      <c r="F32" s="124">
        <v>709.6</v>
      </c>
      <c r="G32" s="206" t="s">
        <v>1178</v>
      </c>
    </row>
    <row r="33" spans="1:7" ht="11.25" customHeight="1">
      <c r="A33" s="203" t="s">
        <v>207</v>
      </c>
      <c r="B33" s="109" t="s">
        <v>404</v>
      </c>
      <c r="C33" s="124">
        <v>0</v>
      </c>
      <c r="D33" s="125">
        <v>0</v>
      </c>
      <c r="E33" s="125">
        <v>20</v>
      </c>
      <c r="F33" s="124">
        <v>0</v>
      </c>
      <c r="G33" s="206">
        <f aca="true" t="shared" si="2" ref="G33:G39">(F33/E33)*100</f>
        <v>0</v>
      </c>
    </row>
    <row r="34" spans="1:7" ht="11.25" customHeight="1">
      <c r="A34" s="203" t="s">
        <v>206</v>
      </c>
      <c r="B34" s="109" t="s">
        <v>404</v>
      </c>
      <c r="C34" s="124">
        <v>0</v>
      </c>
      <c r="D34" s="125">
        <v>1500</v>
      </c>
      <c r="E34" s="125">
        <v>1500</v>
      </c>
      <c r="F34" s="124">
        <v>915.4</v>
      </c>
      <c r="G34" s="206">
        <f t="shared" si="2"/>
        <v>61.026666666666664</v>
      </c>
    </row>
    <row r="35" spans="1:7" ht="11.25" customHeight="1">
      <c r="A35" s="203" t="s">
        <v>414</v>
      </c>
      <c r="B35" s="109" t="s">
        <v>404</v>
      </c>
      <c r="C35" s="121">
        <v>7201.1</v>
      </c>
      <c r="D35" s="122">
        <v>11900</v>
      </c>
      <c r="E35" s="122">
        <v>11950</v>
      </c>
      <c r="F35" s="121">
        <v>7655.8</v>
      </c>
      <c r="G35" s="206">
        <f t="shared" si="2"/>
        <v>64.06527196652719</v>
      </c>
    </row>
    <row r="36" spans="1:7" ht="11.25" customHeight="1">
      <c r="A36" s="203" t="s">
        <v>415</v>
      </c>
      <c r="B36" s="109" t="s">
        <v>404</v>
      </c>
      <c r="C36" s="121">
        <v>2005.5</v>
      </c>
      <c r="D36" s="122">
        <v>2750</v>
      </c>
      <c r="E36" s="122">
        <v>2750</v>
      </c>
      <c r="F36" s="121">
        <v>2168.4</v>
      </c>
      <c r="G36" s="206">
        <f t="shared" si="2"/>
        <v>78.8509090909091</v>
      </c>
    </row>
    <row r="37" spans="1:8" ht="11.25" customHeight="1">
      <c r="A37" s="203" t="s">
        <v>416</v>
      </c>
      <c r="B37" s="109" t="s">
        <v>404</v>
      </c>
      <c r="C37" s="121">
        <v>2350.3</v>
      </c>
      <c r="D37" s="122">
        <v>10150</v>
      </c>
      <c r="E37" s="122">
        <v>10238</v>
      </c>
      <c r="F37" s="121">
        <v>3879.2</v>
      </c>
      <c r="G37" s="206">
        <f t="shared" si="2"/>
        <v>37.890212932213316</v>
      </c>
      <c r="H37" s="5"/>
    </row>
    <row r="38" spans="1:8" ht="11.25" customHeight="1" thickBot="1">
      <c r="A38" s="203" t="s">
        <v>417</v>
      </c>
      <c r="B38" s="109" t="s">
        <v>404</v>
      </c>
      <c r="C38" s="112">
        <v>337.8</v>
      </c>
      <c r="D38" s="180">
        <v>330</v>
      </c>
      <c r="E38" s="180">
        <v>330</v>
      </c>
      <c r="F38" s="112">
        <v>278.3</v>
      </c>
      <c r="G38" s="211">
        <f t="shared" si="2"/>
        <v>84.33333333333334</v>
      </c>
      <c r="H38" s="5"/>
    </row>
    <row r="39" spans="1:13" s="108" customFormat="1" ht="12.75" customHeight="1" thickBot="1">
      <c r="A39" s="208" t="s">
        <v>404</v>
      </c>
      <c r="B39" s="118"/>
      <c r="C39" s="128">
        <f>SUM(C14:C38)</f>
        <v>159263.59999999998</v>
      </c>
      <c r="D39" s="204">
        <f>SUM(D14:D38)</f>
        <v>179068</v>
      </c>
      <c r="E39" s="128">
        <f>SUM(E14:E38)</f>
        <v>239026.3</v>
      </c>
      <c r="F39" s="128">
        <f>SUM(F14:F38)</f>
        <v>140054.49999999997</v>
      </c>
      <c r="G39" s="427">
        <f t="shared" si="2"/>
        <v>58.59376143964074</v>
      </c>
      <c r="H39" s="6"/>
      <c r="I39"/>
      <c r="J39"/>
      <c r="K39"/>
      <c r="L39"/>
      <c r="M39"/>
    </row>
    <row r="40" spans="1:8" ht="11.25" customHeight="1">
      <c r="A40" s="202" t="s">
        <v>403</v>
      </c>
      <c r="B40" s="130" t="s">
        <v>1229</v>
      </c>
      <c r="C40" s="121">
        <v>0</v>
      </c>
      <c r="D40" s="131">
        <v>0</v>
      </c>
      <c r="E40" s="435">
        <v>0</v>
      </c>
      <c r="F40" s="121">
        <v>0</v>
      </c>
      <c r="G40" s="206" t="s">
        <v>1178</v>
      </c>
      <c r="H40" s="5"/>
    </row>
    <row r="41" spans="1:13" s="1" customFormat="1" ht="11.25" customHeight="1">
      <c r="A41" s="209" t="s">
        <v>399</v>
      </c>
      <c r="B41" s="134" t="s">
        <v>418</v>
      </c>
      <c r="C41" s="133">
        <v>507</v>
      </c>
      <c r="D41" s="122">
        <v>0</v>
      </c>
      <c r="E41" s="133">
        <v>740</v>
      </c>
      <c r="F41" s="133">
        <v>740.2</v>
      </c>
      <c r="G41" s="206" t="s">
        <v>1178</v>
      </c>
      <c r="H41"/>
      <c r="I41"/>
      <c r="J41"/>
      <c r="K41"/>
      <c r="L41"/>
      <c r="M41"/>
    </row>
    <row r="42" spans="1:7" ht="11.25" customHeight="1">
      <c r="A42" s="203" t="s">
        <v>400</v>
      </c>
      <c r="B42" s="134" t="s">
        <v>418</v>
      </c>
      <c r="C42" s="112">
        <v>193</v>
      </c>
      <c r="D42" s="113">
        <v>0</v>
      </c>
      <c r="E42" s="110">
        <v>0</v>
      </c>
      <c r="F42" s="112">
        <v>40.3</v>
      </c>
      <c r="G42" s="206" t="s">
        <v>1178</v>
      </c>
    </row>
    <row r="43" spans="1:7" ht="11.25" customHeight="1">
      <c r="A43" s="203" t="s">
        <v>409</v>
      </c>
      <c r="B43" s="134" t="s">
        <v>418</v>
      </c>
      <c r="C43" s="112">
        <v>0</v>
      </c>
      <c r="D43" s="113">
        <v>0</v>
      </c>
      <c r="E43" s="110">
        <v>12300</v>
      </c>
      <c r="F43" s="112">
        <v>12300</v>
      </c>
      <c r="G43" s="206">
        <f>(F43/E43)*100</f>
        <v>100</v>
      </c>
    </row>
    <row r="44" spans="1:7" ht="11.25" customHeight="1">
      <c r="A44" s="210" t="s">
        <v>410</v>
      </c>
      <c r="B44" s="134" t="s">
        <v>418</v>
      </c>
      <c r="C44" s="121">
        <v>47916.1</v>
      </c>
      <c r="D44" s="135">
        <v>35000</v>
      </c>
      <c r="E44" s="121">
        <v>35700</v>
      </c>
      <c r="F44" s="121">
        <v>36990.5</v>
      </c>
      <c r="G44" s="206">
        <f>(F44/E44)*100</f>
        <v>103.61484593837535</v>
      </c>
    </row>
    <row r="45" spans="1:7" ht="11.25" customHeight="1" thickBot="1">
      <c r="A45" s="203" t="s">
        <v>411</v>
      </c>
      <c r="B45" s="134" t="s">
        <v>418</v>
      </c>
      <c r="C45" s="112">
        <v>0</v>
      </c>
      <c r="D45" s="113">
        <v>0</v>
      </c>
      <c r="E45" s="110">
        <v>0</v>
      </c>
      <c r="F45" s="112">
        <v>0</v>
      </c>
      <c r="G45" s="211" t="s">
        <v>1178</v>
      </c>
    </row>
    <row r="46" spans="1:15" s="108" customFormat="1" ht="12.75" customHeight="1" thickBot="1">
      <c r="A46" s="212" t="s">
        <v>419</v>
      </c>
      <c r="B46" s="136"/>
      <c r="C46" s="137">
        <f>SUM(C40:C45)</f>
        <v>48616.1</v>
      </c>
      <c r="D46" s="138">
        <f>SUM(D40:D45)</f>
        <v>35000</v>
      </c>
      <c r="E46" s="139">
        <f>SUM(E40:E45)</f>
        <v>48740</v>
      </c>
      <c r="F46" s="137">
        <f>SUM(F40:F45)</f>
        <v>50071</v>
      </c>
      <c r="G46" s="427">
        <f>(F46/E46)*100</f>
        <v>102.73081657775953</v>
      </c>
      <c r="H46"/>
      <c r="I46"/>
      <c r="J46"/>
      <c r="K46"/>
      <c r="L46"/>
      <c r="M46"/>
      <c r="N46"/>
      <c r="O46"/>
    </row>
    <row r="47" spans="1:15" s="108" customFormat="1" ht="12.75" customHeight="1" thickBot="1">
      <c r="A47" s="208" t="s">
        <v>420</v>
      </c>
      <c r="B47" s="118"/>
      <c r="C47" s="128">
        <f>SUM(C13+C39+C46)</f>
        <v>523013.1</v>
      </c>
      <c r="D47" s="129">
        <f>SUM(D13+D39+D46)</f>
        <v>1057623</v>
      </c>
      <c r="E47" s="128">
        <f>SUM(E13+E39+E46)</f>
        <v>1131563.3</v>
      </c>
      <c r="F47" s="128">
        <f>SUM(F13+F39+F46)</f>
        <v>654776.7999999999</v>
      </c>
      <c r="G47" s="428">
        <f>(F47/E47)*100</f>
        <v>57.86479642809199</v>
      </c>
      <c r="H47"/>
      <c r="I47" s="6"/>
      <c r="J47"/>
      <c r="K47"/>
      <c r="L47"/>
      <c r="M47"/>
      <c r="N47"/>
      <c r="O47"/>
    </row>
    <row r="48" spans="1:9" s="1" customFormat="1" ht="11.25" customHeight="1">
      <c r="A48" s="209" t="s">
        <v>399</v>
      </c>
      <c r="B48" s="109" t="s">
        <v>928</v>
      </c>
      <c r="C48" s="447">
        <v>4000</v>
      </c>
      <c r="D48" s="449">
        <v>0</v>
      </c>
      <c r="E48" s="447">
        <v>0</v>
      </c>
      <c r="F48" s="447">
        <v>8756.4</v>
      </c>
      <c r="G48" s="450" t="s">
        <v>1178</v>
      </c>
      <c r="I48" s="6"/>
    </row>
    <row r="49" spans="1:7" ht="11.25" customHeight="1">
      <c r="A49" s="203" t="s">
        <v>399</v>
      </c>
      <c r="B49" s="109" t="s">
        <v>930</v>
      </c>
      <c r="C49" s="121">
        <v>48080</v>
      </c>
      <c r="D49" s="135">
        <v>191740</v>
      </c>
      <c r="E49" s="121">
        <v>200319.8</v>
      </c>
      <c r="F49" s="121">
        <v>113805.5</v>
      </c>
      <c r="G49" s="206">
        <f>(F49/E49)</f>
        <v>0.5681190775949257</v>
      </c>
    </row>
    <row r="50" spans="1:7" ht="11.25" customHeight="1">
      <c r="A50" s="203" t="s">
        <v>399</v>
      </c>
      <c r="B50" s="140" t="s">
        <v>535</v>
      </c>
      <c r="C50" s="112">
        <v>176000.7</v>
      </c>
      <c r="D50" s="114">
        <v>0</v>
      </c>
      <c r="E50" s="110">
        <v>105</v>
      </c>
      <c r="F50" s="112">
        <v>1844.3</v>
      </c>
      <c r="G50" s="206" t="s">
        <v>1178</v>
      </c>
    </row>
    <row r="51" spans="1:7" ht="11.25" customHeight="1">
      <c r="A51" s="213" t="s">
        <v>421</v>
      </c>
      <c r="B51" s="109" t="s">
        <v>931</v>
      </c>
      <c r="C51" s="121">
        <v>2889</v>
      </c>
      <c r="D51" s="141">
        <v>2000</v>
      </c>
      <c r="E51" s="133">
        <v>2520</v>
      </c>
      <c r="F51" s="121">
        <v>3015</v>
      </c>
      <c r="G51" s="206">
        <f>(F51/E51)*100</f>
        <v>119.64285714285714</v>
      </c>
    </row>
    <row r="52" spans="1:7" ht="11.25" customHeight="1">
      <c r="A52" s="203" t="s">
        <v>399</v>
      </c>
      <c r="B52" s="109" t="s">
        <v>529</v>
      </c>
      <c r="C52" s="121">
        <v>0</v>
      </c>
      <c r="D52" s="141">
        <v>0</v>
      </c>
      <c r="E52" s="133">
        <v>7340.9</v>
      </c>
      <c r="F52" s="121">
        <v>7967.3</v>
      </c>
      <c r="G52" s="206">
        <f aca="true" t="shared" si="3" ref="G52:G58">(F52/E52)*100</f>
        <v>108.53301366317483</v>
      </c>
    </row>
    <row r="53" spans="1:7" ht="11.25" customHeight="1">
      <c r="A53" s="203" t="s">
        <v>399</v>
      </c>
      <c r="B53" s="109" t="s">
        <v>530</v>
      </c>
      <c r="C53" s="121">
        <v>0</v>
      </c>
      <c r="D53" s="141">
        <v>0</v>
      </c>
      <c r="E53" s="133">
        <v>178023.9</v>
      </c>
      <c r="F53" s="121">
        <v>178023.9</v>
      </c>
      <c r="G53" s="206">
        <f t="shared" si="3"/>
        <v>100</v>
      </c>
    </row>
    <row r="54" spans="1:7" ht="11.25" customHeight="1">
      <c r="A54" s="203" t="s">
        <v>399</v>
      </c>
      <c r="B54" s="140" t="s">
        <v>466</v>
      </c>
      <c r="C54" s="121">
        <v>72.2</v>
      </c>
      <c r="D54" s="141">
        <v>0</v>
      </c>
      <c r="E54" s="133">
        <v>0</v>
      </c>
      <c r="F54" s="121">
        <v>0</v>
      </c>
      <c r="G54" s="206" t="s">
        <v>1178</v>
      </c>
    </row>
    <row r="55" spans="1:7" ht="11.25" customHeight="1">
      <c r="A55" s="203" t="s">
        <v>399</v>
      </c>
      <c r="B55" s="2" t="s">
        <v>531</v>
      </c>
      <c r="C55" s="121">
        <v>0</v>
      </c>
      <c r="D55" s="141">
        <v>0</v>
      </c>
      <c r="E55" s="133">
        <v>105.2</v>
      </c>
      <c r="F55" s="121">
        <v>105.2</v>
      </c>
      <c r="G55" s="206">
        <f t="shared" si="3"/>
        <v>100</v>
      </c>
    </row>
    <row r="56" spans="1:7" ht="11.25" customHeight="1">
      <c r="A56" s="210" t="s">
        <v>532</v>
      </c>
      <c r="B56" s="134" t="s">
        <v>533</v>
      </c>
      <c r="C56" s="121">
        <v>1575</v>
      </c>
      <c r="D56" s="141">
        <v>0</v>
      </c>
      <c r="E56" s="133">
        <v>44592</v>
      </c>
      <c r="F56" s="121">
        <v>18041.7</v>
      </c>
      <c r="G56" s="206">
        <f t="shared" si="3"/>
        <v>40.45949946178687</v>
      </c>
    </row>
    <row r="57" spans="1:9" ht="11.25" customHeight="1">
      <c r="A57" s="210" t="s">
        <v>399</v>
      </c>
      <c r="B57" s="134" t="s">
        <v>534</v>
      </c>
      <c r="C57" s="121">
        <v>663.3</v>
      </c>
      <c r="D57" s="130">
        <v>0</v>
      </c>
      <c r="E57" s="121">
        <v>0</v>
      </c>
      <c r="F57" s="121">
        <v>0</v>
      </c>
      <c r="G57" s="206" t="s">
        <v>1178</v>
      </c>
      <c r="I57" s="198"/>
    </row>
    <row r="58" spans="1:9" ht="11.25" customHeight="1">
      <c r="A58" s="203" t="s">
        <v>399</v>
      </c>
      <c r="B58" s="109" t="s">
        <v>536</v>
      </c>
      <c r="C58" s="121">
        <v>0</v>
      </c>
      <c r="D58" s="130">
        <v>0</v>
      </c>
      <c r="E58" s="132">
        <v>90772.2</v>
      </c>
      <c r="F58" s="132">
        <v>10072.5</v>
      </c>
      <c r="G58" s="448">
        <f t="shared" si="3"/>
        <v>11.09645904803453</v>
      </c>
      <c r="I58" s="198"/>
    </row>
    <row r="59" spans="1:9" ht="11.25" customHeight="1" thickBot="1">
      <c r="A59" s="640" t="s">
        <v>399</v>
      </c>
      <c r="B59" s="641" t="s">
        <v>929</v>
      </c>
      <c r="C59" s="642">
        <v>60.2</v>
      </c>
      <c r="D59" s="643">
        <v>0</v>
      </c>
      <c r="E59" s="642">
        <v>0</v>
      </c>
      <c r="F59" s="642">
        <v>0</v>
      </c>
      <c r="G59" s="211" t="s">
        <v>1178</v>
      </c>
      <c r="I59" s="198"/>
    </row>
    <row r="60" spans="1:15" s="108" customFormat="1" ht="12.75" customHeight="1" thickBot="1">
      <c r="A60" s="208" t="s">
        <v>422</v>
      </c>
      <c r="B60" s="118"/>
      <c r="C60" s="128">
        <f>SUM(C48:C59)</f>
        <v>233340.40000000002</v>
      </c>
      <c r="D60" s="451">
        <f>SUM(D48:D59)</f>
        <v>193740</v>
      </c>
      <c r="E60" s="128">
        <f>SUM(E48:E59)</f>
        <v>523779</v>
      </c>
      <c r="F60" s="128">
        <f>SUM(F48:F59)</f>
        <v>341631.80000000005</v>
      </c>
      <c r="G60" s="427">
        <f>(F60/E60)*100</f>
        <v>65.22441716830954</v>
      </c>
      <c r="H60"/>
      <c r="I60" s="198"/>
      <c r="J60"/>
      <c r="K60"/>
      <c r="L60"/>
      <c r="M60"/>
      <c r="N60"/>
      <c r="O60"/>
    </row>
    <row r="61" spans="1:12" s="144" customFormat="1" ht="16.5" customHeight="1" thickBot="1">
      <c r="A61" s="214" t="s">
        <v>423</v>
      </c>
      <c r="B61" s="215"/>
      <c r="C61" s="216">
        <f>SUM(C47+C60)</f>
        <v>756353.5</v>
      </c>
      <c r="D61" s="217">
        <f>SUM(D47+D60)</f>
        <v>1251363</v>
      </c>
      <c r="E61" s="216">
        <f>SUM(E47+E60)</f>
        <v>1655342.3</v>
      </c>
      <c r="F61" s="216">
        <f>SUM(F47+F60)</f>
        <v>996408.6</v>
      </c>
      <c r="G61" s="429">
        <f>(F61/E61)*100</f>
        <v>60.19350801341813</v>
      </c>
      <c r="H61"/>
      <c r="I61"/>
      <c r="J61"/>
      <c r="K61"/>
      <c r="L61"/>
    </row>
    <row r="62" spans="4:7" ht="6.75" customHeight="1" thickTop="1">
      <c r="D62" s="145"/>
      <c r="E62" s="145"/>
      <c r="F62" s="146"/>
      <c r="G62" s="413"/>
    </row>
    <row r="63" spans="1:7" ht="15.75" customHeight="1">
      <c r="A63" s="659" t="s">
        <v>424</v>
      </c>
      <c r="B63" s="659"/>
      <c r="C63" s="659"/>
      <c r="D63" s="659"/>
      <c r="E63" s="659"/>
      <c r="F63" s="659"/>
      <c r="G63" s="659"/>
    </row>
    <row r="64" spans="4:7" ht="7.5" customHeight="1" thickBot="1">
      <c r="D64" s="145"/>
      <c r="E64" s="145"/>
      <c r="F64" s="146"/>
      <c r="G64" s="413"/>
    </row>
    <row r="65" spans="1:7" ht="11.25" customHeight="1" thickTop="1">
      <c r="A65" s="662" t="s">
        <v>1005</v>
      </c>
      <c r="B65" s="665" t="s">
        <v>1006</v>
      </c>
      <c r="C65" s="668" t="s">
        <v>1295</v>
      </c>
      <c r="D65" s="668"/>
      <c r="E65" s="668"/>
      <c r="F65" s="668"/>
      <c r="G65" s="669"/>
    </row>
    <row r="66" spans="1:7" ht="47.25" customHeight="1">
      <c r="A66" s="663"/>
      <c r="B66" s="666"/>
      <c r="C66" s="106" t="s">
        <v>1152</v>
      </c>
      <c r="D66" s="104" t="s">
        <v>1415</v>
      </c>
      <c r="E66" s="105" t="s">
        <v>1416</v>
      </c>
      <c r="F66" s="106" t="s">
        <v>1417</v>
      </c>
      <c r="G66" s="660" t="s">
        <v>1154</v>
      </c>
    </row>
    <row r="67" spans="1:7" ht="13.5" customHeight="1" thickBot="1">
      <c r="A67" s="664"/>
      <c r="B67" s="667"/>
      <c r="C67" s="408" t="s">
        <v>396</v>
      </c>
      <c r="D67" s="409" t="s">
        <v>396</v>
      </c>
      <c r="E67" s="410" t="s">
        <v>396</v>
      </c>
      <c r="F67" s="408" t="s">
        <v>396</v>
      </c>
      <c r="G67" s="661"/>
    </row>
    <row r="68" spans="1:7" ht="23.25" customHeight="1" thickTop="1">
      <c r="A68" s="203" t="s">
        <v>399</v>
      </c>
      <c r="B68" s="289" t="s">
        <v>657</v>
      </c>
      <c r="C68" s="147">
        <v>14738.9</v>
      </c>
      <c r="D68" s="411">
        <v>27000</v>
      </c>
      <c r="E68" s="436">
        <v>45024.6</v>
      </c>
      <c r="F68" s="147">
        <v>18035.6</v>
      </c>
      <c r="G68" s="206">
        <f>(F68/E68)*100</f>
        <v>40.05721316791265</v>
      </c>
    </row>
    <row r="69" spans="1:7" ht="24" customHeight="1">
      <c r="A69" s="203" t="s">
        <v>399</v>
      </c>
      <c r="B69" s="148" t="s">
        <v>1352</v>
      </c>
      <c r="C69" s="133">
        <v>-5647.3</v>
      </c>
      <c r="D69" s="122">
        <v>-24739</v>
      </c>
      <c r="E69" s="133">
        <v>-24739</v>
      </c>
      <c r="F69" s="133">
        <v>-12312.3</v>
      </c>
      <c r="G69" s="206">
        <f>(F69/E69)*100</f>
        <v>49.76878612716762</v>
      </c>
    </row>
    <row r="70" spans="1:7" ht="24" customHeight="1">
      <c r="A70" s="203" t="s">
        <v>399</v>
      </c>
      <c r="B70" s="149" t="s">
        <v>467</v>
      </c>
      <c r="C70" s="121">
        <v>95076.8</v>
      </c>
      <c r="D70" s="135">
        <v>291115</v>
      </c>
      <c r="E70" s="121">
        <v>385810.5</v>
      </c>
      <c r="F70" s="121">
        <v>-222763.7</v>
      </c>
      <c r="G70" s="206">
        <f>(F70/E70)*100</f>
        <v>-57.73914914187147</v>
      </c>
    </row>
    <row r="71" spans="1:7" ht="24" customHeight="1" thickBot="1">
      <c r="A71" s="203" t="s">
        <v>399</v>
      </c>
      <c r="B71" s="150" t="s">
        <v>425</v>
      </c>
      <c r="C71" s="133">
        <v>-12473</v>
      </c>
      <c r="D71" s="141">
        <v>0</v>
      </c>
      <c r="E71" s="133">
        <v>0</v>
      </c>
      <c r="F71" s="133">
        <v>103999.5</v>
      </c>
      <c r="G71" s="211" t="s">
        <v>1178</v>
      </c>
    </row>
    <row r="72" spans="1:13" s="155" customFormat="1" ht="18.75" customHeight="1" thickBot="1">
      <c r="A72" s="218" t="s">
        <v>426</v>
      </c>
      <c r="B72" s="152"/>
      <c r="C72" s="153">
        <f>SUM(C68:C71)</f>
        <v>91695.4</v>
      </c>
      <c r="D72" s="154">
        <f>SUM(D68:D70)</f>
        <v>293376</v>
      </c>
      <c r="E72" s="153">
        <f>SUM(E68:E71)</f>
        <v>406096.1</v>
      </c>
      <c r="F72" s="153">
        <f>SUM(F68:F71)</f>
        <v>-113040.90000000002</v>
      </c>
      <c r="G72" s="430">
        <f>(F72/E72)*100</f>
        <v>-27.835997440014822</v>
      </c>
      <c r="H72"/>
      <c r="I72"/>
      <c r="J72"/>
      <c r="K72"/>
      <c r="L72"/>
      <c r="M72" s="34"/>
    </row>
    <row r="73" spans="1:12" s="34" customFormat="1" ht="18.75" customHeight="1" thickBot="1">
      <c r="A73" s="219" t="s">
        <v>427</v>
      </c>
      <c r="B73" s="220"/>
      <c r="C73" s="221" t="s">
        <v>1178</v>
      </c>
      <c r="D73" s="222">
        <f>SUM(D61:D70)</f>
        <v>1544739</v>
      </c>
      <c r="E73" s="223">
        <f>SUM(E61:E70)</f>
        <v>2061438.4000000001</v>
      </c>
      <c r="F73" s="221" t="s">
        <v>1178</v>
      </c>
      <c r="G73" s="431" t="s">
        <v>1178</v>
      </c>
      <c r="H73"/>
      <c r="I73"/>
      <c r="J73"/>
      <c r="K73"/>
      <c r="L73"/>
    </row>
    <row r="74" spans="1:13" s="157" customFormat="1" ht="15" customHeight="1" thickTop="1">
      <c r="A74"/>
      <c r="B74"/>
      <c r="C74" s="156"/>
      <c r="D74"/>
      <c r="E74"/>
      <c r="F74" s="5"/>
      <c r="G74" s="98"/>
      <c r="H74"/>
      <c r="I74"/>
      <c r="J74"/>
      <c r="K74"/>
      <c r="L74"/>
      <c r="M74"/>
    </row>
    <row r="75" spans="1:7" ht="12.75">
      <c r="A75"/>
      <c r="B75"/>
      <c r="C75"/>
      <c r="D75"/>
      <c r="E75"/>
      <c r="F75"/>
      <c r="G75"/>
    </row>
    <row r="76" spans="1:7" ht="12.75">
      <c r="A76"/>
      <c r="B76"/>
      <c r="C76"/>
      <c r="D76"/>
      <c r="E76"/>
      <c r="F76"/>
      <c r="G76"/>
    </row>
    <row r="77" spans="1:7" ht="12.75">
      <c r="A77"/>
      <c r="B77"/>
      <c r="C77"/>
      <c r="D77"/>
      <c r="E77"/>
      <c r="F77"/>
      <c r="G77"/>
    </row>
    <row r="78" spans="1:7" ht="12.75">
      <c r="A78"/>
      <c r="B78"/>
      <c r="C78"/>
      <c r="D78"/>
      <c r="E78"/>
      <c r="F78"/>
      <c r="G78"/>
    </row>
    <row r="79" spans="1:7" ht="12.75">
      <c r="A79"/>
      <c r="B79"/>
      <c r="C79"/>
      <c r="D79"/>
      <c r="E79"/>
      <c r="F79"/>
      <c r="G79"/>
    </row>
    <row r="80" spans="1:7" ht="12.75">
      <c r="A80"/>
      <c r="B80" s="2"/>
      <c r="C80"/>
      <c r="D80"/>
      <c r="E80"/>
      <c r="F80"/>
      <c r="G80"/>
    </row>
    <row r="81" spans="1:7" ht="12.75">
      <c r="A81"/>
      <c r="B81"/>
      <c r="C81"/>
      <c r="D81"/>
      <c r="E81"/>
      <c r="F81"/>
      <c r="G81"/>
    </row>
    <row r="82" spans="1:7" ht="12.75">
      <c r="A82"/>
      <c r="B82"/>
      <c r="C82"/>
      <c r="D82"/>
      <c r="E82"/>
      <c r="F82"/>
      <c r="G82"/>
    </row>
    <row r="83" spans="1:7" ht="12.75">
      <c r="A83"/>
      <c r="B83"/>
      <c r="C83"/>
      <c r="D83"/>
      <c r="E83"/>
      <c r="F83"/>
      <c r="G83"/>
    </row>
    <row r="84" spans="1:7" ht="12.75">
      <c r="A84"/>
      <c r="B84"/>
      <c r="C84"/>
      <c r="D84"/>
      <c r="E84"/>
      <c r="F84"/>
      <c r="G84"/>
    </row>
    <row r="85" spans="1:7" ht="12.75">
      <c r="A85"/>
      <c r="B85"/>
      <c r="C85"/>
      <c r="D85"/>
      <c r="E85"/>
      <c r="F85"/>
      <c r="G85"/>
    </row>
    <row r="86" spans="1:6" ht="12.75">
      <c r="A86"/>
      <c r="B86"/>
      <c r="C86"/>
      <c r="D86"/>
      <c r="E86"/>
      <c r="F86" s="5"/>
    </row>
    <row r="87" spans="1:6" ht="12.75">
      <c r="A87"/>
      <c r="B87"/>
      <c r="C87"/>
      <c r="D87"/>
      <c r="E87"/>
      <c r="F87" s="5"/>
    </row>
    <row r="88" spans="1:6" ht="12.75">
      <c r="A88"/>
      <c r="B88"/>
      <c r="C88"/>
      <c r="D88"/>
      <c r="E88"/>
      <c r="F88" s="5"/>
    </row>
    <row r="89" spans="1:6" ht="12.75">
      <c r="A89"/>
      <c r="B89"/>
      <c r="C89"/>
      <c r="D89"/>
      <c r="E89"/>
      <c r="F89" s="5"/>
    </row>
    <row r="90" spans="1:6" ht="12.75">
      <c r="A90"/>
      <c r="B90"/>
      <c r="C90"/>
      <c r="D90"/>
      <c r="E90"/>
      <c r="F90" s="5"/>
    </row>
    <row r="91" spans="1:6" ht="12.75">
      <c r="A91"/>
      <c r="B91"/>
      <c r="C91"/>
      <c r="D91"/>
      <c r="E91"/>
      <c r="F91" s="5"/>
    </row>
    <row r="92" spans="1:6" ht="12.75">
      <c r="A92"/>
      <c r="B92"/>
      <c r="C92"/>
      <c r="D92"/>
      <c r="E92"/>
      <c r="F92" s="5"/>
    </row>
    <row r="93" spans="1:6" ht="12.75">
      <c r="A93"/>
      <c r="B93"/>
      <c r="C93"/>
      <c r="D93"/>
      <c r="E93"/>
      <c r="F93" s="5"/>
    </row>
    <row r="94" spans="1:6" ht="12.75">
      <c r="A94"/>
      <c r="B94"/>
      <c r="C94"/>
      <c r="D94"/>
      <c r="E94"/>
      <c r="F94" s="5"/>
    </row>
    <row r="95" spans="1:6" ht="12.75">
      <c r="A95"/>
      <c r="B95"/>
      <c r="C95"/>
      <c r="D95"/>
      <c r="E95"/>
      <c r="F95" s="5"/>
    </row>
    <row r="96" spans="1:6" ht="12.75">
      <c r="A96"/>
      <c r="B96"/>
      <c r="C96"/>
      <c r="D96"/>
      <c r="E96"/>
      <c r="F96" s="5"/>
    </row>
    <row r="97" spans="1:6" ht="12.75">
      <c r="A97"/>
      <c r="B97"/>
      <c r="C97"/>
      <c r="D97"/>
      <c r="E97"/>
      <c r="F97" s="5"/>
    </row>
    <row r="98" spans="1:6" ht="12.75">
      <c r="A98"/>
      <c r="B98"/>
      <c r="C98"/>
      <c r="D98"/>
      <c r="E98"/>
      <c r="F98" s="5"/>
    </row>
    <row r="99" spans="1:6" ht="12.75">
      <c r="A99"/>
      <c r="B99"/>
      <c r="C99"/>
      <c r="D99"/>
      <c r="E99"/>
      <c r="F99" s="5"/>
    </row>
    <row r="100" spans="1:6" ht="12.75">
      <c r="A100"/>
      <c r="B100"/>
      <c r="C100"/>
      <c r="D100"/>
      <c r="E100"/>
      <c r="F100" s="5"/>
    </row>
    <row r="101" spans="1:6" ht="12.75">
      <c r="A101"/>
      <c r="B101"/>
      <c r="C101"/>
      <c r="D101"/>
      <c r="E101"/>
      <c r="F101" s="5"/>
    </row>
    <row r="102" spans="1:6" ht="12.75">
      <c r="A102"/>
      <c r="B102"/>
      <c r="C102"/>
      <c r="D102"/>
      <c r="E102"/>
      <c r="F102" s="5"/>
    </row>
    <row r="103" spans="1:6" ht="12.75">
      <c r="A103"/>
      <c r="B103"/>
      <c r="C103"/>
      <c r="D103"/>
      <c r="E103"/>
      <c r="F103" s="5"/>
    </row>
    <row r="104" spans="1:6" ht="12.75">
      <c r="A104"/>
      <c r="B104"/>
      <c r="C104"/>
      <c r="D104"/>
      <c r="E104"/>
      <c r="F104" s="5"/>
    </row>
    <row r="105" spans="1:6" ht="12.75">
      <c r="A105"/>
      <c r="B105"/>
      <c r="C105"/>
      <c r="D105"/>
      <c r="E105"/>
      <c r="F105" s="5"/>
    </row>
    <row r="106" spans="1:6" ht="12.75">
      <c r="A106"/>
      <c r="B106"/>
      <c r="C106"/>
      <c r="D106"/>
      <c r="E106"/>
      <c r="F106" s="5"/>
    </row>
    <row r="107" spans="1:6" ht="12.75">
      <c r="A107"/>
      <c r="B107"/>
      <c r="C107"/>
      <c r="D107"/>
      <c r="E107"/>
      <c r="F107" s="5"/>
    </row>
    <row r="108" spans="1:6" ht="12.75">
      <c r="A108"/>
      <c r="B108"/>
      <c r="C108"/>
      <c r="D108"/>
      <c r="E108"/>
      <c r="F108" s="5"/>
    </row>
    <row r="109" spans="1:6" ht="12.75">
      <c r="A109"/>
      <c r="B109"/>
      <c r="C109"/>
      <c r="D109"/>
      <c r="E109"/>
      <c r="F109" s="5"/>
    </row>
    <row r="110" spans="1:6" ht="12.75">
      <c r="A110"/>
      <c r="B110"/>
      <c r="C110"/>
      <c r="D110"/>
      <c r="E110"/>
      <c r="F110" s="5"/>
    </row>
    <row r="111" spans="1:6" ht="12.75">
      <c r="A111"/>
      <c r="B111"/>
      <c r="C111"/>
      <c r="D111"/>
      <c r="E111"/>
      <c r="F111" s="5"/>
    </row>
    <row r="112" spans="1:6" ht="12.75">
      <c r="A112"/>
      <c r="B112"/>
      <c r="C112"/>
      <c r="D112"/>
      <c r="E112"/>
      <c r="F112" s="5"/>
    </row>
    <row r="113" spans="1:6" ht="12.75">
      <c r="A113"/>
      <c r="B113"/>
      <c r="C113"/>
      <c r="D113"/>
      <c r="E113"/>
      <c r="F113" s="5"/>
    </row>
    <row r="114" spans="1:6" ht="12.75">
      <c r="A114"/>
      <c r="B114"/>
      <c r="C114"/>
      <c r="D114"/>
      <c r="E114"/>
      <c r="F114" s="5"/>
    </row>
    <row r="115" spans="1:6" ht="12.75">
      <c r="A115"/>
      <c r="B115"/>
      <c r="C115"/>
      <c r="D115"/>
      <c r="E115"/>
      <c r="F115" s="5"/>
    </row>
    <row r="116" spans="1:6" ht="12.75">
      <c r="A116"/>
      <c r="B116"/>
      <c r="C116"/>
      <c r="D116"/>
      <c r="E116"/>
      <c r="F116" s="5"/>
    </row>
    <row r="117" spans="1:6" ht="12.75">
      <c r="A117"/>
      <c r="B117"/>
      <c r="C117"/>
      <c r="D117"/>
      <c r="E117"/>
      <c r="F117" s="5"/>
    </row>
    <row r="118" spans="1:6" ht="12.75">
      <c r="A118"/>
      <c r="B118"/>
      <c r="C118"/>
      <c r="D118"/>
      <c r="E118"/>
      <c r="F118" s="5"/>
    </row>
    <row r="119" spans="1:6" ht="12.75">
      <c r="A119"/>
      <c r="B119"/>
      <c r="C119"/>
      <c r="D119"/>
      <c r="E119"/>
      <c r="F119" s="5"/>
    </row>
    <row r="120" spans="1:6" ht="12.75">
      <c r="A120"/>
      <c r="B120"/>
      <c r="C120"/>
      <c r="D120"/>
      <c r="E120"/>
      <c r="F120" s="5"/>
    </row>
    <row r="121" spans="1:6" ht="12.75">
      <c r="A121"/>
      <c r="B121"/>
      <c r="C121"/>
      <c r="D121"/>
      <c r="E121"/>
      <c r="F121" s="5"/>
    </row>
    <row r="122" spans="1:6" ht="12.75">
      <c r="A122"/>
      <c r="B122"/>
      <c r="C122"/>
      <c r="D122"/>
      <c r="E122"/>
      <c r="F122" s="5"/>
    </row>
    <row r="123" spans="1:6" ht="12.75">
      <c r="A123"/>
      <c r="B123"/>
      <c r="C123"/>
      <c r="D123"/>
      <c r="E123"/>
      <c r="F123" s="5"/>
    </row>
    <row r="124" spans="1:6" ht="12.75">
      <c r="A124"/>
      <c r="B124"/>
      <c r="C124"/>
      <c r="D124"/>
      <c r="E124"/>
      <c r="F124" s="5"/>
    </row>
    <row r="125" spans="1:6" ht="12.75">
      <c r="A125"/>
      <c r="B125"/>
      <c r="C125"/>
      <c r="D125"/>
      <c r="E125"/>
      <c r="F125" s="5"/>
    </row>
    <row r="126" spans="1:6" ht="12.75">
      <c r="A126"/>
      <c r="B126"/>
      <c r="C126"/>
      <c r="D126"/>
      <c r="E126"/>
      <c r="F126" s="5"/>
    </row>
    <row r="127" spans="1:6" ht="12.75">
      <c r="A127"/>
      <c r="B127"/>
      <c r="C127"/>
      <c r="D127"/>
      <c r="E127"/>
      <c r="F127" s="5"/>
    </row>
    <row r="1714" ht="18.75" customHeight="1"/>
  </sheetData>
  <mergeCells count="9">
    <mergeCell ref="A1:A3"/>
    <mergeCell ref="B1:B3"/>
    <mergeCell ref="C1:G1"/>
    <mergeCell ref="G2:G3"/>
    <mergeCell ref="A63:G63"/>
    <mergeCell ref="G66:G67"/>
    <mergeCell ref="A65:A67"/>
    <mergeCell ref="B65:B67"/>
    <mergeCell ref="C65:G65"/>
  </mergeCells>
  <printOptions horizontalCentered="1"/>
  <pageMargins left="0.7874015748031497" right="0.7874015748031497" top="0.91" bottom="0.87" header="0.5118110236220472" footer="0.5118110236220472"/>
  <pageSetup horizontalDpi="600" verticalDpi="600" orientation="portrait" paperSize="9" r:id="rId1"/>
  <headerFooter alignWithMargins="0">
    <oddHeader>&amp;C&amp;"Arial CE,tučné"&amp;12PŘEHLED HOSPODAŘENÍ ZA  &amp;U1. POLOLETÍ  2003&amp;U  -  P Ř Í J M Y</oddHeader>
    <oddFooter xml:space="preserve">&amp;C&amp;P&amp;RSumář příjmů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140"/>
  <sheetViews>
    <sheetView workbookViewId="0" topLeftCell="A1">
      <selection activeCell="F85" sqref="F85"/>
      <selection activeCell="A1" sqref="A1"/>
    </sheetView>
  </sheetViews>
  <sheetFormatPr defaultColWidth="9.00390625" defaultRowHeight="12.75"/>
  <cols>
    <col min="1" max="1" width="9.125" style="30" customWidth="1"/>
    <col min="2" max="2" width="46.00390625" style="1" customWidth="1"/>
    <col min="3" max="3" width="10.00390625" style="0" customWidth="1"/>
    <col min="4" max="4" width="10.75390625" style="6" customWidth="1"/>
    <col min="5" max="5" width="10.00390625" style="6" customWidth="1"/>
    <col min="23" max="16384" width="9.125" style="1" customWidth="1"/>
  </cols>
  <sheetData>
    <row r="1" spans="1:5" ht="12.75" customHeight="1" thickTop="1">
      <c r="A1" s="763" t="s">
        <v>513</v>
      </c>
      <c r="B1" s="745" t="s">
        <v>938</v>
      </c>
      <c r="C1" s="766" t="s">
        <v>442</v>
      </c>
      <c r="D1" s="767"/>
      <c r="E1" s="768"/>
    </row>
    <row r="2" spans="1:22" s="172" customFormat="1" ht="43.5" customHeight="1">
      <c r="A2" s="764"/>
      <c r="B2" s="758"/>
      <c r="C2" s="316" t="s">
        <v>1415</v>
      </c>
      <c r="D2" s="317" t="s">
        <v>1416</v>
      </c>
      <c r="E2" s="379" t="s">
        <v>1419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5" ht="12" customHeight="1" thickBot="1">
      <c r="A3" s="765"/>
      <c r="B3" s="746"/>
      <c r="C3" s="649" t="s">
        <v>493</v>
      </c>
      <c r="D3" s="652" t="s">
        <v>493</v>
      </c>
      <c r="E3" s="651" t="s">
        <v>493</v>
      </c>
    </row>
    <row r="4" spans="1:5" ht="11.25" customHeight="1" thickTop="1">
      <c r="A4" s="354">
        <v>5011</v>
      </c>
      <c r="B4" s="289" t="s">
        <v>1470</v>
      </c>
      <c r="C4" s="638">
        <v>142842</v>
      </c>
      <c r="D4" s="147">
        <v>144157</v>
      </c>
      <c r="E4" s="639">
        <v>55272</v>
      </c>
    </row>
    <row r="5" spans="1:5" ht="11.25" customHeight="1">
      <c r="A5" s="370">
        <v>5019</v>
      </c>
      <c r="B5" s="140" t="s">
        <v>896</v>
      </c>
      <c r="C5" s="638">
        <v>2650</v>
      </c>
      <c r="D5" s="147">
        <v>2650</v>
      </c>
      <c r="E5" s="639">
        <v>1160</v>
      </c>
    </row>
    <row r="6" spans="1:5" ht="11.25" customHeight="1">
      <c r="A6" s="370">
        <v>5021</v>
      </c>
      <c r="B6" s="149" t="s">
        <v>1242</v>
      </c>
      <c r="C6" s="638">
        <v>955</v>
      </c>
      <c r="D6" s="147">
        <v>955</v>
      </c>
      <c r="E6" s="639">
        <v>1007.3</v>
      </c>
    </row>
    <row r="7" spans="1:5" ht="11.25" customHeight="1">
      <c r="A7" s="370">
        <v>5023</v>
      </c>
      <c r="B7" s="149" t="s">
        <v>108</v>
      </c>
      <c r="C7" s="638">
        <v>5907</v>
      </c>
      <c r="D7" s="147">
        <v>6620.2</v>
      </c>
      <c r="E7" s="639">
        <v>2025.1</v>
      </c>
    </row>
    <row r="8" spans="1:5" ht="21" customHeight="1">
      <c r="A8" s="370">
        <v>5027</v>
      </c>
      <c r="B8" s="149" t="s">
        <v>514</v>
      </c>
      <c r="C8" s="638">
        <v>65</v>
      </c>
      <c r="D8" s="147">
        <v>65</v>
      </c>
      <c r="E8" s="639">
        <v>13.1</v>
      </c>
    </row>
    <row r="9" spans="1:5" ht="22.5" customHeight="1">
      <c r="A9" s="370">
        <v>5028</v>
      </c>
      <c r="B9" s="149" t="s">
        <v>1364</v>
      </c>
      <c r="C9" s="638">
        <v>0</v>
      </c>
      <c r="D9" s="147">
        <v>100</v>
      </c>
      <c r="E9" s="639">
        <v>60.2</v>
      </c>
    </row>
    <row r="10" spans="1:5" ht="22.5" customHeight="1">
      <c r="A10" s="370">
        <v>5031</v>
      </c>
      <c r="B10" s="149" t="s">
        <v>515</v>
      </c>
      <c r="C10" s="638">
        <v>38216</v>
      </c>
      <c r="D10" s="147">
        <v>38743.4</v>
      </c>
      <c r="E10" s="639">
        <v>14914.7</v>
      </c>
    </row>
    <row r="11" spans="1:5" ht="12" customHeight="1">
      <c r="A11" s="370">
        <v>5032</v>
      </c>
      <c r="B11" s="149" t="s">
        <v>1471</v>
      </c>
      <c r="C11" s="638">
        <v>13232</v>
      </c>
      <c r="D11" s="147">
        <v>13414.8</v>
      </c>
      <c r="E11" s="639">
        <v>5082.6</v>
      </c>
    </row>
    <row r="12" spans="1:5" ht="12" customHeight="1">
      <c r="A12" s="370">
        <v>5038</v>
      </c>
      <c r="B12" s="149" t="s">
        <v>516</v>
      </c>
      <c r="C12" s="638">
        <v>618</v>
      </c>
      <c r="D12" s="147">
        <v>626.5</v>
      </c>
      <c r="E12" s="639">
        <v>245.2</v>
      </c>
    </row>
    <row r="13" spans="1:5" ht="12" customHeight="1">
      <c r="A13" s="370">
        <v>5039</v>
      </c>
      <c r="B13" s="149" t="s">
        <v>1559</v>
      </c>
      <c r="C13" s="638">
        <v>850</v>
      </c>
      <c r="D13" s="147">
        <v>850</v>
      </c>
      <c r="E13" s="639">
        <v>361</v>
      </c>
    </row>
    <row r="14" spans="1:5" ht="24" customHeight="1">
      <c r="A14" s="368">
        <v>50</v>
      </c>
      <c r="B14" s="318" t="s">
        <v>897</v>
      </c>
      <c r="C14" s="625">
        <f>SUM(C4:C13)</f>
        <v>205335</v>
      </c>
      <c r="D14" s="625">
        <f>SUM(D4:D13)</f>
        <v>208181.9</v>
      </c>
      <c r="E14" s="626">
        <f>SUM(E4:E13)</f>
        <v>80141.2</v>
      </c>
    </row>
    <row r="15" spans="1:5" ht="12" customHeight="1">
      <c r="A15" s="370">
        <v>5132</v>
      </c>
      <c r="B15" s="149" t="s">
        <v>1321</v>
      </c>
      <c r="C15" s="130">
        <v>140</v>
      </c>
      <c r="D15" s="132">
        <v>140</v>
      </c>
      <c r="E15" s="382">
        <v>46.2</v>
      </c>
    </row>
    <row r="16" spans="1:5" ht="12" customHeight="1">
      <c r="A16" s="370">
        <v>5134</v>
      </c>
      <c r="B16" s="149" t="s">
        <v>1308</v>
      </c>
      <c r="C16" s="130">
        <v>1105</v>
      </c>
      <c r="D16" s="132">
        <v>1100</v>
      </c>
      <c r="E16" s="382">
        <v>407.7</v>
      </c>
    </row>
    <row r="17" spans="1:22" s="107" customFormat="1" ht="12" customHeight="1">
      <c r="A17" s="370">
        <v>5136</v>
      </c>
      <c r="B17" s="149" t="s">
        <v>1309</v>
      </c>
      <c r="C17" s="130">
        <v>1645</v>
      </c>
      <c r="D17" s="132">
        <v>1645</v>
      </c>
      <c r="E17" s="382">
        <v>580.8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s="107" customFormat="1" ht="12" customHeight="1">
      <c r="A18" s="370">
        <v>5137</v>
      </c>
      <c r="B18" s="149" t="s">
        <v>898</v>
      </c>
      <c r="C18" s="130">
        <v>5920</v>
      </c>
      <c r="D18" s="132">
        <v>8561</v>
      </c>
      <c r="E18" s="382">
        <v>3616.1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s="107" customFormat="1" ht="12" customHeight="1">
      <c r="A19" s="370">
        <v>5138</v>
      </c>
      <c r="B19" s="149" t="s">
        <v>461</v>
      </c>
      <c r="C19" s="130">
        <v>350</v>
      </c>
      <c r="D19" s="132">
        <v>350</v>
      </c>
      <c r="E19" s="382">
        <v>140.1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s="107" customFormat="1" ht="12" customHeight="1">
      <c r="A20" s="370">
        <v>5139</v>
      </c>
      <c r="B20" s="149" t="s">
        <v>1481</v>
      </c>
      <c r="C20" s="130">
        <v>7197</v>
      </c>
      <c r="D20" s="132">
        <v>8290</v>
      </c>
      <c r="E20" s="382">
        <v>3600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s="107" customFormat="1" ht="12" customHeight="1">
      <c r="A21" s="370">
        <v>5141</v>
      </c>
      <c r="B21" s="149" t="s">
        <v>899</v>
      </c>
      <c r="C21" s="130">
        <v>26100</v>
      </c>
      <c r="D21" s="132">
        <v>26100</v>
      </c>
      <c r="E21" s="382">
        <v>13095.3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s="107" customFormat="1" ht="12" customHeight="1">
      <c r="A22" s="370">
        <v>5142</v>
      </c>
      <c r="B22" s="149" t="s">
        <v>1146</v>
      </c>
      <c r="C22" s="130">
        <v>17</v>
      </c>
      <c r="D22" s="132">
        <v>17</v>
      </c>
      <c r="E22" s="382">
        <v>0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s="107" customFormat="1" ht="12" customHeight="1">
      <c r="A23" s="370">
        <v>5149</v>
      </c>
      <c r="B23" s="149" t="s">
        <v>900</v>
      </c>
      <c r="C23" s="130">
        <v>100</v>
      </c>
      <c r="D23" s="132">
        <v>100</v>
      </c>
      <c r="E23" s="382">
        <v>6898.2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s="107" customFormat="1" ht="12" customHeight="1">
      <c r="A24" s="370">
        <v>5151</v>
      </c>
      <c r="B24" s="149" t="s">
        <v>1482</v>
      </c>
      <c r="C24" s="130">
        <v>4109</v>
      </c>
      <c r="D24" s="132">
        <v>4102</v>
      </c>
      <c r="E24" s="382">
        <v>2242.7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s="107" customFormat="1" ht="12" customHeight="1">
      <c r="A25" s="370">
        <v>5152</v>
      </c>
      <c r="B25" s="2" t="s">
        <v>325</v>
      </c>
      <c r="C25" s="130">
        <v>8910</v>
      </c>
      <c r="D25" s="132">
        <v>8910</v>
      </c>
      <c r="E25" s="382">
        <v>5477.9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s="107" customFormat="1" ht="12" customHeight="1">
      <c r="A26" s="370">
        <v>5153</v>
      </c>
      <c r="B26" s="149" t="s">
        <v>1304</v>
      </c>
      <c r="C26" s="130">
        <v>285</v>
      </c>
      <c r="D26" s="132">
        <v>318</v>
      </c>
      <c r="E26" s="382">
        <v>174.9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s="107" customFormat="1" ht="12" customHeight="1">
      <c r="A27" s="370">
        <v>5154</v>
      </c>
      <c r="B27" s="149" t="s">
        <v>1250</v>
      </c>
      <c r="C27" s="130">
        <v>11264</v>
      </c>
      <c r="D27" s="132">
        <v>11270</v>
      </c>
      <c r="E27" s="382">
        <v>3710.1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s="107" customFormat="1" ht="12" customHeight="1">
      <c r="A28" s="370">
        <v>5156</v>
      </c>
      <c r="B28" s="149" t="s">
        <v>1252</v>
      </c>
      <c r="C28" s="130">
        <v>2005</v>
      </c>
      <c r="D28" s="132">
        <v>2005</v>
      </c>
      <c r="E28" s="382">
        <v>796.9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s="107" customFormat="1" ht="12" customHeight="1">
      <c r="A29" s="370">
        <v>5157</v>
      </c>
      <c r="B29" s="149" t="s">
        <v>1575</v>
      </c>
      <c r="C29" s="130">
        <v>100</v>
      </c>
      <c r="D29" s="132">
        <v>80</v>
      </c>
      <c r="E29" s="382">
        <v>24.2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s="107" customFormat="1" ht="12" customHeight="1">
      <c r="A30" s="370">
        <v>5161</v>
      </c>
      <c r="B30" s="149" t="s">
        <v>1324</v>
      </c>
      <c r="C30" s="130">
        <v>8013</v>
      </c>
      <c r="D30" s="132">
        <v>6638</v>
      </c>
      <c r="E30" s="382">
        <v>4956.4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s="107" customFormat="1" ht="12" customHeight="1">
      <c r="A31" s="370">
        <v>5162</v>
      </c>
      <c r="B31" s="149" t="s">
        <v>1255</v>
      </c>
      <c r="C31" s="130">
        <v>4439</v>
      </c>
      <c r="D31" s="132">
        <v>5537</v>
      </c>
      <c r="E31" s="382">
        <v>2439.5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s="107" customFormat="1" ht="12" customHeight="1">
      <c r="A32" s="370">
        <v>5163</v>
      </c>
      <c r="B32" s="149" t="s">
        <v>1256</v>
      </c>
      <c r="C32" s="130">
        <v>2965</v>
      </c>
      <c r="D32" s="132">
        <v>4915</v>
      </c>
      <c r="E32" s="382">
        <v>4106.9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s="107" customFormat="1" ht="12" customHeight="1">
      <c r="A33" s="370">
        <v>5164</v>
      </c>
      <c r="B33" s="149" t="s">
        <v>1258</v>
      </c>
      <c r="C33" s="130">
        <v>5724</v>
      </c>
      <c r="D33" s="132">
        <v>6279.2</v>
      </c>
      <c r="E33" s="382">
        <v>1825.3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s="107" customFormat="1" ht="12" customHeight="1">
      <c r="A34" s="370">
        <v>5166</v>
      </c>
      <c r="B34" s="268" t="s">
        <v>1274</v>
      </c>
      <c r="C34" s="130">
        <v>9653</v>
      </c>
      <c r="D34" s="132">
        <v>10143</v>
      </c>
      <c r="E34" s="389">
        <v>3520.9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s="107" customFormat="1" ht="12" customHeight="1">
      <c r="A35" s="370">
        <v>5167</v>
      </c>
      <c r="B35" s="268" t="s">
        <v>1305</v>
      </c>
      <c r="C35" s="130">
        <v>1015</v>
      </c>
      <c r="D35" s="132">
        <v>1020.2</v>
      </c>
      <c r="E35" s="389">
        <v>518.4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s="107" customFormat="1" ht="12" customHeight="1">
      <c r="A36" s="370">
        <v>5168</v>
      </c>
      <c r="B36" s="268" t="s">
        <v>517</v>
      </c>
      <c r="C36" s="130">
        <v>7850</v>
      </c>
      <c r="D36" s="132">
        <v>7300</v>
      </c>
      <c r="E36" s="389">
        <v>2551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s="107" customFormat="1" ht="12" customHeight="1">
      <c r="A37" s="370">
        <v>5169</v>
      </c>
      <c r="B37" s="268" t="s">
        <v>1541</v>
      </c>
      <c r="C37" s="130">
        <v>131512</v>
      </c>
      <c r="D37" s="132">
        <v>138573.8</v>
      </c>
      <c r="E37" s="389">
        <v>55454.7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s="107" customFormat="1" ht="12" customHeight="1">
      <c r="A38" s="370">
        <v>5171</v>
      </c>
      <c r="B38" s="268" t="s">
        <v>229</v>
      </c>
      <c r="C38" s="130">
        <v>64530</v>
      </c>
      <c r="D38" s="132">
        <v>83171.9</v>
      </c>
      <c r="E38" s="389">
        <v>45538.2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s="107" customFormat="1" ht="12" customHeight="1">
      <c r="A39" s="370">
        <v>5172</v>
      </c>
      <c r="B39" s="268" t="s">
        <v>1052</v>
      </c>
      <c r="C39" s="130">
        <v>900</v>
      </c>
      <c r="D39" s="132">
        <v>900</v>
      </c>
      <c r="E39" s="389">
        <v>104.9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s="107" customFormat="1" ht="12" customHeight="1">
      <c r="A40" s="370">
        <v>5173</v>
      </c>
      <c r="B40" s="268" t="s">
        <v>518</v>
      </c>
      <c r="C40" s="130">
        <v>1062</v>
      </c>
      <c r="D40" s="132">
        <v>1064.8</v>
      </c>
      <c r="E40" s="389">
        <v>641.1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s="107" customFormat="1" ht="12" customHeight="1">
      <c r="A41" s="370">
        <v>5174</v>
      </c>
      <c r="B41" s="268" t="s">
        <v>1298</v>
      </c>
      <c r="C41" s="130">
        <v>55</v>
      </c>
      <c r="D41" s="132">
        <v>55</v>
      </c>
      <c r="E41" s="389">
        <v>35.1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s="107" customFormat="1" ht="12" customHeight="1">
      <c r="A42" s="370">
        <v>5175</v>
      </c>
      <c r="B42" s="268" t="s">
        <v>1277</v>
      </c>
      <c r="C42" s="130">
        <v>600</v>
      </c>
      <c r="D42" s="132">
        <v>604</v>
      </c>
      <c r="E42" s="389">
        <v>278.7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s="107" customFormat="1" ht="12" customHeight="1">
      <c r="A43" s="370">
        <v>5178</v>
      </c>
      <c r="B43" s="268" t="s">
        <v>519</v>
      </c>
      <c r="C43" s="130">
        <v>6300</v>
      </c>
      <c r="D43" s="132">
        <v>6300</v>
      </c>
      <c r="E43" s="389">
        <v>3345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s="107" customFormat="1" ht="12" customHeight="1">
      <c r="A44" s="370">
        <v>5179</v>
      </c>
      <c r="B44" s="268" t="s">
        <v>901</v>
      </c>
      <c r="C44" s="130">
        <v>10</v>
      </c>
      <c r="D44" s="132">
        <v>10</v>
      </c>
      <c r="E44" s="389">
        <v>0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s="107" customFormat="1" ht="12" customHeight="1">
      <c r="A45" s="370">
        <v>5182</v>
      </c>
      <c r="B45" s="268" t="s">
        <v>457</v>
      </c>
      <c r="C45" s="130">
        <v>0</v>
      </c>
      <c r="D45" s="132">
        <v>0</v>
      </c>
      <c r="E45" s="389">
        <v>44.3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s="107" customFormat="1" ht="12" customHeight="1">
      <c r="A46" s="370">
        <v>5189</v>
      </c>
      <c r="B46" s="268" t="s">
        <v>902</v>
      </c>
      <c r="C46" s="130">
        <v>5</v>
      </c>
      <c r="D46" s="132">
        <v>5</v>
      </c>
      <c r="E46" s="389">
        <v>294.6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s="107" customFormat="1" ht="12" customHeight="1">
      <c r="A47" s="370">
        <v>5192</v>
      </c>
      <c r="B47" s="268" t="s">
        <v>1332</v>
      </c>
      <c r="C47" s="130">
        <v>68</v>
      </c>
      <c r="D47" s="132">
        <v>98</v>
      </c>
      <c r="E47" s="389">
        <v>258.7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s="107" customFormat="1" ht="12" customHeight="1">
      <c r="A48" s="370">
        <v>5193</v>
      </c>
      <c r="B48" s="268" t="s">
        <v>1365</v>
      </c>
      <c r="C48" s="130">
        <v>0</v>
      </c>
      <c r="D48" s="132">
        <v>3870</v>
      </c>
      <c r="E48" s="389">
        <v>1934.8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s="107" customFormat="1" ht="12" customHeight="1">
      <c r="A49" s="370">
        <v>5194</v>
      </c>
      <c r="B49" s="268" t="s">
        <v>1299</v>
      </c>
      <c r="C49" s="130">
        <v>150</v>
      </c>
      <c r="D49" s="132">
        <v>150</v>
      </c>
      <c r="E49" s="389">
        <v>35.1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s="107" customFormat="1" ht="12" customHeight="1">
      <c r="A50" s="370">
        <v>5198</v>
      </c>
      <c r="B50" s="50" t="s">
        <v>112</v>
      </c>
      <c r="C50" s="130">
        <v>330</v>
      </c>
      <c r="D50" s="132">
        <v>330</v>
      </c>
      <c r="E50" s="389">
        <v>91.4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s="107" customFormat="1" ht="16.5" customHeight="1">
      <c r="A51" s="368">
        <v>51</v>
      </c>
      <c r="B51" s="318" t="s">
        <v>520</v>
      </c>
      <c r="C51" s="319">
        <f>SUM(C15:C50)</f>
        <v>314428</v>
      </c>
      <c r="D51" s="251">
        <f>SUM(D15:D50)</f>
        <v>349952.89999999997</v>
      </c>
      <c r="E51" s="397">
        <f>SUM(E15:E50)</f>
        <v>168786.10000000003</v>
      </c>
      <c r="F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s="267" customFormat="1" ht="22.5" customHeight="1">
      <c r="A52" s="370">
        <v>5212</v>
      </c>
      <c r="B52" s="268" t="s">
        <v>521</v>
      </c>
      <c r="C52" s="130">
        <v>666</v>
      </c>
      <c r="D52" s="132">
        <v>496</v>
      </c>
      <c r="E52" s="389">
        <v>340.9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s="321" customFormat="1" ht="22.5" customHeight="1">
      <c r="A53" s="370">
        <v>5213</v>
      </c>
      <c r="B53" s="268" t="s">
        <v>522</v>
      </c>
      <c r="C53" s="130">
        <v>158189</v>
      </c>
      <c r="D53" s="132">
        <v>158124</v>
      </c>
      <c r="E53" s="389">
        <v>75735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s="107" customFormat="1" ht="12" customHeight="1">
      <c r="A54" s="370">
        <v>5219</v>
      </c>
      <c r="B54" s="268" t="s">
        <v>903</v>
      </c>
      <c r="C54" s="130">
        <v>1700</v>
      </c>
      <c r="D54" s="132">
        <v>1600</v>
      </c>
      <c r="E54" s="389">
        <v>0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s="107" customFormat="1" ht="12" customHeight="1">
      <c r="A55" s="370">
        <v>5221</v>
      </c>
      <c r="B55" s="268" t="s">
        <v>476</v>
      </c>
      <c r="C55" s="130">
        <v>450</v>
      </c>
      <c r="D55" s="132">
        <v>750</v>
      </c>
      <c r="E55" s="389">
        <v>228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s="107" customFormat="1" ht="12" customHeight="1">
      <c r="A56" s="370">
        <v>5222</v>
      </c>
      <c r="B56" s="268" t="s">
        <v>1333</v>
      </c>
      <c r="C56" s="130">
        <v>15585</v>
      </c>
      <c r="D56" s="132">
        <v>15587</v>
      </c>
      <c r="E56" s="389">
        <v>14402.8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s="107" customFormat="1" ht="12" customHeight="1">
      <c r="A57" s="370">
        <v>5223</v>
      </c>
      <c r="B57" s="268" t="s">
        <v>523</v>
      </c>
      <c r="C57" s="130">
        <v>2600</v>
      </c>
      <c r="D57" s="132">
        <v>2650</v>
      </c>
      <c r="E57" s="389">
        <v>1809.9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s="107" customFormat="1" ht="12" customHeight="1">
      <c r="A58" s="370">
        <v>5229</v>
      </c>
      <c r="B58" s="268" t="s">
        <v>904</v>
      </c>
      <c r="C58" s="130">
        <v>8365</v>
      </c>
      <c r="D58" s="132">
        <v>20045</v>
      </c>
      <c r="E58" s="389">
        <v>7426.8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s="107" customFormat="1" ht="24" customHeight="1">
      <c r="A59" s="391">
        <v>52</v>
      </c>
      <c r="B59" s="318" t="s">
        <v>524</v>
      </c>
      <c r="C59" s="319">
        <f>SUM(C52:C58)</f>
        <v>187555</v>
      </c>
      <c r="D59" s="320">
        <f>SUM(D52:D58)</f>
        <v>199252</v>
      </c>
      <c r="E59" s="390">
        <f>SUM(E52:E58)</f>
        <v>99943.4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s="267" customFormat="1" ht="12" customHeight="1">
      <c r="A60" s="370">
        <v>5321</v>
      </c>
      <c r="B60" s="268" t="s">
        <v>292</v>
      </c>
      <c r="C60" s="130">
        <v>0</v>
      </c>
      <c r="D60" s="132">
        <v>200</v>
      </c>
      <c r="E60" s="389">
        <v>52.6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s="107" customFormat="1" ht="12" customHeight="1">
      <c r="A61" s="370">
        <v>5331</v>
      </c>
      <c r="B61" s="268" t="s">
        <v>525</v>
      </c>
      <c r="C61" s="130">
        <v>231543</v>
      </c>
      <c r="D61" s="132">
        <v>388079.5</v>
      </c>
      <c r="E61" s="389">
        <v>271818.2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s="107" customFormat="1" ht="12" customHeight="1">
      <c r="A62" s="370">
        <v>5332</v>
      </c>
      <c r="B62" s="268" t="s">
        <v>289</v>
      </c>
      <c r="C62" s="130">
        <v>0</v>
      </c>
      <c r="D62" s="132">
        <v>30</v>
      </c>
      <c r="E62" s="389">
        <v>0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s="107" customFormat="1" ht="12" customHeight="1">
      <c r="A63" s="370">
        <v>5339</v>
      </c>
      <c r="B63" s="268" t="s">
        <v>526</v>
      </c>
      <c r="C63" s="130">
        <v>0</v>
      </c>
      <c r="D63" s="132">
        <v>88</v>
      </c>
      <c r="E63" s="389">
        <v>64.8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s="107" customFormat="1" ht="12" customHeight="1">
      <c r="A64" s="370">
        <v>5341</v>
      </c>
      <c r="B64" s="268" t="s">
        <v>1366</v>
      </c>
      <c r="C64" s="130">
        <v>0</v>
      </c>
      <c r="D64" s="132">
        <v>4084</v>
      </c>
      <c r="E64" s="389">
        <v>0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s="107" customFormat="1" ht="12" customHeight="1">
      <c r="A65" s="370">
        <v>5361</v>
      </c>
      <c r="B65" s="268" t="s">
        <v>1271</v>
      </c>
      <c r="C65" s="130">
        <v>427</v>
      </c>
      <c r="D65" s="132">
        <v>147.2</v>
      </c>
      <c r="E65" s="389">
        <v>83.4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s="107" customFormat="1" ht="12" customHeight="1">
      <c r="A66" s="370">
        <v>5362</v>
      </c>
      <c r="B66" s="268" t="s">
        <v>273</v>
      </c>
      <c r="C66" s="130">
        <v>7350</v>
      </c>
      <c r="D66" s="132">
        <v>7352</v>
      </c>
      <c r="E66" s="389">
        <v>49520.1</v>
      </c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s="107" customFormat="1" ht="12" customHeight="1">
      <c r="A67" s="370">
        <v>5363</v>
      </c>
      <c r="B67" s="140" t="s">
        <v>260</v>
      </c>
      <c r="C67" s="130">
        <v>0</v>
      </c>
      <c r="D67" s="132"/>
      <c r="E67" s="389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s="107" customFormat="1" ht="12" customHeight="1">
      <c r="A68" s="370">
        <v>5364</v>
      </c>
      <c r="B68" s="2" t="s">
        <v>1367</v>
      </c>
      <c r="C68" s="130">
        <v>0</v>
      </c>
      <c r="D68" s="132">
        <v>1829.2</v>
      </c>
      <c r="E68" s="389">
        <v>1829.2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s="107" customFormat="1" ht="22.5" customHeight="1">
      <c r="A69" s="391">
        <v>53</v>
      </c>
      <c r="B69" s="318" t="s">
        <v>527</v>
      </c>
      <c r="C69" s="322">
        <f>SUM(C60:C66)</f>
        <v>239320</v>
      </c>
      <c r="D69" s="320">
        <f>SUM(D60:D68)</f>
        <v>401809.9</v>
      </c>
      <c r="E69" s="390">
        <f>SUM(E60:E68)</f>
        <v>323368.3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s="267" customFormat="1" ht="12" customHeight="1">
      <c r="A70" s="370">
        <v>5410</v>
      </c>
      <c r="B70" s="268" t="s">
        <v>1318</v>
      </c>
      <c r="C70" s="130">
        <v>82864</v>
      </c>
      <c r="D70" s="132">
        <v>92436</v>
      </c>
      <c r="E70" s="389">
        <v>55599.1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s="267" customFormat="1" ht="12" customHeight="1">
      <c r="A71" s="370">
        <v>5429</v>
      </c>
      <c r="B71" s="268" t="s">
        <v>905</v>
      </c>
      <c r="C71" s="130">
        <v>0</v>
      </c>
      <c r="D71" s="132">
        <v>0</v>
      </c>
      <c r="E71" s="389">
        <v>-67.8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s="107" customFormat="1" ht="12" customHeight="1">
      <c r="A72" s="370">
        <v>5492</v>
      </c>
      <c r="B72" s="268" t="s">
        <v>874</v>
      </c>
      <c r="C72" s="130">
        <v>50</v>
      </c>
      <c r="D72" s="132">
        <v>50</v>
      </c>
      <c r="E72" s="389">
        <v>0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s="107" customFormat="1" ht="12" customHeight="1">
      <c r="A73" s="370">
        <v>5493</v>
      </c>
      <c r="B73" s="268" t="s">
        <v>491</v>
      </c>
      <c r="C73" s="130">
        <v>0</v>
      </c>
      <c r="D73" s="132">
        <v>100</v>
      </c>
      <c r="E73" s="389">
        <v>84.2</v>
      </c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s="107" customFormat="1" ht="12" customHeight="1">
      <c r="A74" s="370">
        <v>5494</v>
      </c>
      <c r="B74" s="268" t="s">
        <v>1383</v>
      </c>
      <c r="C74" s="130">
        <v>100</v>
      </c>
      <c r="D74" s="132">
        <v>100</v>
      </c>
      <c r="E74" s="389">
        <v>0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s="107" customFormat="1" ht="12" customHeight="1">
      <c r="A75" s="370">
        <v>5499</v>
      </c>
      <c r="B75" s="268" t="s">
        <v>32</v>
      </c>
      <c r="C75" s="130">
        <v>6905</v>
      </c>
      <c r="D75" s="132">
        <v>30342</v>
      </c>
      <c r="E75" s="389">
        <v>10643.5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s="107" customFormat="1" ht="16.5" customHeight="1">
      <c r="A76" s="368">
        <v>54</v>
      </c>
      <c r="B76" s="318" t="s">
        <v>924</v>
      </c>
      <c r="C76" s="322">
        <f>SUM(C70:C75)</f>
        <v>89919</v>
      </c>
      <c r="D76" s="320">
        <f>SUM(D70:D75)</f>
        <v>123028</v>
      </c>
      <c r="E76" s="390">
        <f>SUM(E70:E75)</f>
        <v>66259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s="107" customFormat="1" ht="12" customHeight="1">
      <c r="A77" s="370">
        <v>5660</v>
      </c>
      <c r="B77" s="268" t="s">
        <v>906</v>
      </c>
      <c r="C77" s="130">
        <v>400</v>
      </c>
      <c r="D77" s="132">
        <v>465</v>
      </c>
      <c r="E77" s="389">
        <v>463.8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s="267" customFormat="1" ht="16.5" customHeight="1">
      <c r="A78" s="368">
        <v>56</v>
      </c>
      <c r="B78" s="318" t="s">
        <v>907</v>
      </c>
      <c r="C78" s="322">
        <f>SUM(C77:C77)</f>
        <v>400</v>
      </c>
      <c r="D78" s="320">
        <f>SUM(D77:D77)</f>
        <v>465</v>
      </c>
      <c r="E78" s="390">
        <f>SUM(E77:E77)</f>
        <v>463.8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5" ht="12" customHeight="1">
      <c r="A79" s="370">
        <v>5901</v>
      </c>
      <c r="B79" s="268" t="s">
        <v>471</v>
      </c>
      <c r="C79" s="130">
        <v>3117</v>
      </c>
      <c r="D79" s="132">
        <v>2302.9</v>
      </c>
      <c r="E79" s="389">
        <v>0</v>
      </c>
    </row>
    <row r="80" spans="1:22" s="107" customFormat="1" ht="12" customHeight="1">
      <c r="A80" s="370">
        <v>5909</v>
      </c>
      <c r="B80" s="268" t="s">
        <v>925</v>
      </c>
      <c r="C80" s="130">
        <v>2750</v>
      </c>
      <c r="D80" s="132">
        <v>3791</v>
      </c>
      <c r="E80" s="389">
        <v>1436.6</v>
      </c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s="267" customFormat="1" ht="16.5" customHeight="1" thickBot="1">
      <c r="A81" s="392">
        <v>59</v>
      </c>
      <c r="B81" s="323" t="s">
        <v>925</v>
      </c>
      <c r="C81" s="324">
        <f>SUM(C79:C80)</f>
        <v>5867</v>
      </c>
      <c r="D81" s="325">
        <f>SUM(D79:D80)</f>
        <v>6093.9</v>
      </c>
      <c r="E81" s="393">
        <f>SUM(E79:E80)</f>
        <v>1436.6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s="107" customFormat="1" ht="24.75" customHeight="1" thickBot="1">
      <c r="A82" s="394" t="s">
        <v>1178</v>
      </c>
      <c r="B82" s="326" t="s">
        <v>430</v>
      </c>
      <c r="C82" s="327">
        <f>SUM(C14+C51+C59+C69+C76+C78+C81)</f>
        <v>1042824</v>
      </c>
      <c r="D82" s="335">
        <f>SUM(D14+D51+D59+D69+D76+D78+D81)</f>
        <v>1288783.5999999999</v>
      </c>
      <c r="E82" s="404">
        <f>SUM(E14+E51+E59+E69+E76+E78+E81)</f>
        <v>740398.4</v>
      </c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s="267" customFormat="1" ht="12" customHeight="1">
      <c r="A83" s="395">
        <v>6111</v>
      </c>
      <c r="B83" s="328" t="s">
        <v>1052</v>
      </c>
      <c r="C83" s="131">
        <v>9900</v>
      </c>
      <c r="D83" s="329">
        <v>9720</v>
      </c>
      <c r="E83" s="396">
        <v>2232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s="185" customFormat="1" ht="12" customHeight="1">
      <c r="A84" s="370">
        <v>6119</v>
      </c>
      <c r="B84" s="149" t="s">
        <v>908</v>
      </c>
      <c r="C84" s="130">
        <v>4250</v>
      </c>
      <c r="D84" s="132">
        <v>5578</v>
      </c>
      <c r="E84" s="382">
        <v>550.2</v>
      </c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s="107" customFormat="1" ht="12" customHeight="1">
      <c r="A85" s="370">
        <v>6121</v>
      </c>
      <c r="B85" s="149" t="s">
        <v>394</v>
      </c>
      <c r="C85" s="130">
        <v>375840</v>
      </c>
      <c r="D85" s="132">
        <v>528030.5</v>
      </c>
      <c r="E85" s="382">
        <v>87236.8</v>
      </c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s="107" customFormat="1" ht="12" customHeight="1">
      <c r="A86" s="370">
        <v>6122</v>
      </c>
      <c r="B86" s="149" t="s">
        <v>926</v>
      </c>
      <c r="C86" s="130">
        <v>0</v>
      </c>
      <c r="D86" s="132">
        <v>104862.3</v>
      </c>
      <c r="E86" s="382">
        <v>25714.4</v>
      </c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s="107" customFormat="1" ht="12" customHeight="1">
      <c r="A87" s="370">
        <v>6123</v>
      </c>
      <c r="B87" s="149" t="s">
        <v>950</v>
      </c>
      <c r="C87" s="130">
        <v>1200</v>
      </c>
      <c r="D87" s="132">
        <v>1500</v>
      </c>
      <c r="E87" s="382">
        <v>1430</v>
      </c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5" ht="12" customHeight="1">
      <c r="A88" s="370">
        <v>6125</v>
      </c>
      <c r="B88" s="149" t="s">
        <v>475</v>
      </c>
      <c r="C88" s="130">
        <v>8200</v>
      </c>
      <c r="D88" s="132">
        <v>8200</v>
      </c>
      <c r="E88" s="382">
        <v>510.7</v>
      </c>
    </row>
    <row r="89" spans="1:5" ht="12" customHeight="1">
      <c r="A89" s="370">
        <v>6126</v>
      </c>
      <c r="B89" s="149" t="s">
        <v>395</v>
      </c>
      <c r="C89" s="130">
        <v>8315</v>
      </c>
      <c r="D89" s="132">
        <v>19615</v>
      </c>
      <c r="E89" s="382">
        <v>4274.4</v>
      </c>
    </row>
    <row r="90" spans="1:5" ht="12" customHeight="1">
      <c r="A90" s="370">
        <v>6129</v>
      </c>
      <c r="B90" s="149" t="s">
        <v>1368</v>
      </c>
      <c r="C90" s="130">
        <v>0</v>
      </c>
      <c r="D90" s="132">
        <v>50</v>
      </c>
      <c r="E90" s="382">
        <v>40</v>
      </c>
    </row>
    <row r="91" spans="1:5" ht="12" customHeight="1">
      <c r="A91" s="370">
        <v>6130</v>
      </c>
      <c r="B91" s="149" t="s">
        <v>1068</v>
      </c>
      <c r="C91" s="130">
        <v>7600</v>
      </c>
      <c r="D91" s="132">
        <v>7600</v>
      </c>
      <c r="E91" s="382">
        <v>128.4</v>
      </c>
    </row>
    <row r="92" spans="1:5" ht="12" customHeight="1">
      <c r="A92" s="370">
        <v>6143</v>
      </c>
      <c r="B92" s="149" t="s">
        <v>453</v>
      </c>
      <c r="C92" s="130">
        <v>1360</v>
      </c>
      <c r="D92" s="132">
        <v>1360</v>
      </c>
      <c r="E92" s="382">
        <v>127.2</v>
      </c>
    </row>
    <row r="93" spans="1:5" ht="12" customHeight="1">
      <c r="A93" s="370">
        <v>6145</v>
      </c>
      <c r="B93" s="149" t="s">
        <v>1122</v>
      </c>
      <c r="C93" s="130">
        <v>100</v>
      </c>
      <c r="D93" s="132">
        <v>100</v>
      </c>
      <c r="E93" s="382">
        <v>0.5</v>
      </c>
    </row>
    <row r="94" spans="1:22" s="107" customFormat="1" ht="12" customHeight="1">
      <c r="A94" s="370">
        <v>6149</v>
      </c>
      <c r="B94" s="149" t="s">
        <v>909</v>
      </c>
      <c r="C94" s="130">
        <v>1550</v>
      </c>
      <c r="D94" s="132">
        <v>1712</v>
      </c>
      <c r="E94" s="382">
        <v>445.1</v>
      </c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22" s="267" customFormat="1" ht="16.5" customHeight="1">
      <c r="A95" s="368">
        <v>61</v>
      </c>
      <c r="B95" s="292" t="s">
        <v>927</v>
      </c>
      <c r="C95" s="322">
        <f>SUM(C83:C94)</f>
        <v>418315</v>
      </c>
      <c r="D95" s="330">
        <f>SUM(D83:D94)</f>
        <v>688327.8</v>
      </c>
      <c r="E95" s="397">
        <f>SUM(E83:E94)</f>
        <v>122689.69999999998</v>
      </c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1:5" ht="22.5" customHeight="1">
      <c r="A96" s="370">
        <v>6313</v>
      </c>
      <c r="B96" s="268" t="s">
        <v>932</v>
      </c>
      <c r="C96" s="130">
        <v>30000</v>
      </c>
      <c r="D96" s="132">
        <v>30000</v>
      </c>
      <c r="E96" s="382">
        <v>0</v>
      </c>
    </row>
    <row r="97" spans="1:5" ht="12" customHeight="1">
      <c r="A97" s="370">
        <v>6351</v>
      </c>
      <c r="B97" s="149" t="s">
        <v>933</v>
      </c>
      <c r="C97" s="130">
        <v>0</v>
      </c>
      <c r="D97" s="132">
        <v>678.5</v>
      </c>
      <c r="E97" s="382">
        <v>678.5</v>
      </c>
    </row>
    <row r="98" spans="1:22" s="267" customFormat="1" ht="16.5" customHeight="1">
      <c r="A98" s="368">
        <v>63</v>
      </c>
      <c r="B98" s="292" t="s">
        <v>934</v>
      </c>
      <c r="C98" s="331">
        <f>SUM(C96:C97)</f>
        <v>30000</v>
      </c>
      <c r="D98" s="320">
        <f>SUM(D96:D97)</f>
        <v>30678.5</v>
      </c>
      <c r="E98" s="398">
        <f>SUM(E96:E97)</f>
        <v>678.5</v>
      </c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5" ht="12" customHeight="1">
      <c r="A99" s="370">
        <v>6460</v>
      </c>
      <c r="B99" s="149" t="s">
        <v>454</v>
      </c>
      <c r="C99" s="141">
        <v>53600</v>
      </c>
      <c r="D99" s="132">
        <v>53600</v>
      </c>
      <c r="E99" s="399">
        <v>19601.1</v>
      </c>
    </row>
    <row r="100" spans="1:22" s="267" customFormat="1" ht="16.5" customHeight="1">
      <c r="A100" s="368">
        <v>64</v>
      </c>
      <c r="B100" s="292" t="s">
        <v>455</v>
      </c>
      <c r="C100" s="331">
        <f>SUM(C99)</f>
        <v>53600</v>
      </c>
      <c r="D100" s="248">
        <f>SUM(D99)</f>
        <v>53600</v>
      </c>
      <c r="E100" s="400">
        <f>SUM(E99)</f>
        <v>19601.1</v>
      </c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 s="185" customFormat="1" ht="12" customHeight="1">
      <c r="A101" s="370">
        <v>6901</v>
      </c>
      <c r="B101" s="149" t="s">
        <v>393</v>
      </c>
      <c r="C101" s="141">
        <v>0</v>
      </c>
      <c r="D101" s="132">
        <v>48.5</v>
      </c>
      <c r="E101" s="399">
        <v>0</v>
      </c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 s="185" customFormat="1" ht="16.5" customHeight="1" thickBot="1">
      <c r="A102" s="401">
        <v>69</v>
      </c>
      <c r="B102" s="332" t="s">
        <v>935</v>
      </c>
      <c r="C102" s="333">
        <f>SUM(C101)</f>
        <v>0</v>
      </c>
      <c r="D102" s="334">
        <f>SUM(D101)</f>
        <v>48.5</v>
      </c>
      <c r="E102" s="402">
        <f>SUM(E101)</f>
        <v>0</v>
      </c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5" ht="27" customHeight="1" thickBot="1">
      <c r="A103" s="403" t="s">
        <v>1178</v>
      </c>
      <c r="B103" s="154" t="s">
        <v>441</v>
      </c>
      <c r="C103" s="327">
        <f>SUM(C95,C98,C100,C102)</f>
        <v>501915</v>
      </c>
      <c r="D103" s="335">
        <f>SUM(D95,D98,D100,D102)</f>
        <v>772654.8</v>
      </c>
      <c r="E103" s="404">
        <f>SUM(E95,E98,E100,E102)</f>
        <v>142969.3</v>
      </c>
    </row>
    <row r="104" spans="1:5" ht="27" customHeight="1" thickBot="1">
      <c r="A104" s="761" t="s">
        <v>936</v>
      </c>
      <c r="B104" s="762"/>
      <c r="C104" s="405">
        <f>SUM(C82+C103)</f>
        <v>1544739</v>
      </c>
      <c r="D104" s="406">
        <f>SUM(D82+D103)</f>
        <v>2061438.4</v>
      </c>
      <c r="E104" s="407">
        <f>SUM(E82+E103)</f>
        <v>883367.7</v>
      </c>
    </row>
    <row r="105" ht="13.5" thickTop="1"/>
    <row r="140" ht="12.75">
      <c r="A140" s="199"/>
    </row>
  </sheetData>
  <mergeCells count="4">
    <mergeCell ref="A1:A3"/>
    <mergeCell ref="B1:B3"/>
    <mergeCell ref="C1:E1"/>
    <mergeCell ref="A104:B104"/>
  </mergeCells>
  <printOptions horizontalCentered="1"/>
  <pageMargins left="0.7874015748031497" right="0.33" top="0.98" bottom="1.05" header="0.5118110236220472" footer="0.5118110236220472"/>
  <pageSetup firstPageNumber="32" useFirstPageNumber="1" horizontalDpi="600" verticalDpi="600" orientation="portrait" paperSize="9" r:id="rId2"/>
  <headerFooter alignWithMargins="0">
    <oddHeader>&amp;C&amp;"Arial CE,tučné"&amp;12PŘEHLED HOSPODAŘENÍ ZA  &amp;U1. POLOLETÍ  2003&amp;U  -  VÝDAJE DLE POLOŽEK</oddHeader>
    <oddFooter>&amp;C&amp;P&amp;RVýdaje dle položek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F85" sqref="F85"/>
      <selection activeCell="A1" sqref="A1"/>
    </sheetView>
  </sheetViews>
  <sheetFormatPr defaultColWidth="9.00390625" defaultRowHeight="12.75"/>
  <cols>
    <col min="1" max="1" width="9.75390625" style="30" customWidth="1"/>
    <col min="2" max="2" width="43.875" style="1" customWidth="1"/>
    <col min="3" max="3" width="10.625" style="1" customWidth="1"/>
    <col min="4" max="5" width="11.125" style="6" customWidth="1"/>
    <col min="6" max="6" width="9.75390625" style="0" bestFit="1" customWidth="1"/>
    <col min="7" max="16384" width="9.125" style="1" customWidth="1"/>
  </cols>
  <sheetData>
    <row r="1" spans="1:5" ht="12.75" customHeight="1" thickTop="1">
      <c r="A1" s="755" t="s">
        <v>501</v>
      </c>
      <c r="B1" s="745" t="s">
        <v>938</v>
      </c>
      <c r="C1" s="759" t="s">
        <v>424</v>
      </c>
      <c r="D1" s="759"/>
      <c r="E1" s="760"/>
    </row>
    <row r="2" spans="1:6" s="172" customFormat="1" ht="39" customHeight="1">
      <c r="A2" s="756"/>
      <c r="B2" s="758"/>
      <c r="C2" s="316" t="s">
        <v>1415</v>
      </c>
      <c r="D2" s="317" t="s">
        <v>1416</v>
      </c>
      <c r="E2" s="379" t="s">
        <v>1419</v>
      </c>
      <c r="F2"/>
    </row>
    <row r="3" spans="1:6" ht="12" customHeight="1" thickBot="1">
      <c r="A3" s="757"/>
      <c r="B3" s="746"/>
      <c r="C3" s="653" t="s">
        <v>493</v>
      </c>
      <c r="D3" s="654" t="s">
        <v>493</v>
      </c>
      <c r="E3" s="655" t="s">
        <v>493</v>
      </c>
      <c r="F3" s="1"/>
    </row>
    <row r="4" spans="1:6" ht="13.5" customHeight="1" thickTop="1">
      <c r="A4" s="354">
        <v>8115</v>
      </c>
      <c r="B4" s="336" t="s">
        <v>468</v>
      </c>
      <c r="C4" s="141">
        <v>291115</v>
      </c>
      <c r="D4" s="123">
        <v>385810.5</v>
      </c>
      <c r="E4" s="388">
        <v>-222763.7</v>
      </c>
      <c r="F4" s="1"/>
    </row>
    <row r="5" spans="1:7" ht="12.75">
      <c r="A5" s="370">
        <v>8116</v>
      </c>
      <c r="B5" s="336" t="s">
        <v>509</v>
      </c>
      <c r="C5" s="130">
        <v>0</v>
      </c>
      <c r="D5" s="132">
        <v>0</v>
      </c>
      <c r="E5" s="382"/>
      <c r="G5"/>
    </row>
    <row r="6" spans="1:7" ht="12.75">
      <c r="A6" s="370">
        <v>8117</v>
      </c>
      <c r="B6" s="140" t="s">
        <v>1334</v>
      </c>
      <c r="C6" s="130">
        <v>0</v>
      </c>
      <c r="D6" s="132">
        <v>0</v>
      </c>
      <c r="E6" s="382">
        <v>446841.5</v>
      </c>
      <c r="G6"/>
    </row>
    <row r="7" spans="1:7" ht="12.75">
      <c r="A7" s="370">
        <v>8118</v>
      </c>
      <c r="B7" s="2" t="s">
        <v>1335</v>
      </c>
      <c r="C7" s="130">
        <v>0</v>
      </c>
      <c r="D7" s="132">
        <v>0</v>
      </c>
      <c r="E7" s="382">
        <v>-342842</v>
      </c>
      <c r="G7"/>
    </row>
    <row r="8" spans="1:7" ht="12.75">
      <c r="A8" s="370">
        <v>8123</v>
      </c>
      <c r="B8" s="140" t="s">
        <v>895</v>
      </c>
      <c r="C8" s="130">
        <v>27000</v>
      </c>
      <c r="D8" s="132">
        <v>45024.6</v>
      </c>
      <c r="E8" s="382">
        <v>18035.6</v>
      </c>
      <c r="G8"/>
    </row>
    <row r="9" spans="1:7" ht="12.75">
      <c r="A9" s="370">
        <v>8124</v>
      </c>
      <c r="B9" s="2" t="s">
        <v>1352</v>
      </c>
      <c r="C9" s="130">
        <v>-24739</v>
      </c>
      <c r="D9" s="132">
        <v>-24739</v>
      </c>
      <c r="E9" s="382">
        <v>-12312.3</v>
      </c>
      <c r="G9"/>
    </row>
    <row r="10" spans="1:7" s="185" customFormat="1" ht="19.5" customHeight="1" thickBot="1">
      <c r="A10" s="769" t="s">
        <v>508</v>
      </c>
      <c r="B10" s="770"/>
      <c r="C10" s="386">
        <f>SUM(C4:C9)</f>
        <v>293376</v>
      </c>
      <c r="D10" s="364">
        <f>SUM(D4:D9)</f>
        <v>406096.1</v>
      </c>
      <c r="E10" s="378">
        <f>SUM(E4:E9)</f>
        <v>-113040.90000000001</v>
      </c>
      <c r="F10" s="5"/>
      <c r="G10" s="11"/>
    </row>
    <row r="11" ht="13.5" thickTop="1"/>
    <row r="12" ht="12.75" customHeight="1">
      <c r="G12" s="99"/>
    </row>
    <row r="13" ht="12.75">
      <c r="G13" s="99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</sheetData>
  <mergeCells count="4">
    <mergeCell ref="A1:A3"/>
    <mergeCell ref="B1:B3"/>
    <mergeCell ref="C1:E1"/>
    <mergeCell ref="A10:B10"/>
  </mergeCells>
  <printOptions horizontalCentered="1"/>
  <pageMargins left="0.7874015748031497" right="0.52" top="0.984251968503937" bottom="0.984251968503937" header="0.5118110236220472" footer="0.5118110236220472"/>
  <pageSetup firstPageNumber="35" useFirstPageNumber="1" horizontalDpi="600" verticalDpi="600" orientation="portrait" paperSize="9" r:id="rId2"/>
  <headerFooter alignWithMargins="0">
    <oddHeader>&amp;C&amp;"Arial CE,tučné"&amp;12PŘEHLED HOSPODAŘENÍ ZA  &amp;U1. POLOLETÍ  2003&amp;U  - FINANCOVÁNÍ DLE POLOŽEK</oddHeader>
    <oddFooter>&amp;C&amp;P&amp;RFinancování dle položek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P156"/>
  <sheetViews>
    <sheetView workbookViewId="0" topLeftCell="A1">
      <selection activeCell="J8" sqref="J8"/>
      <selection activeCell="A1" sqref="A1"/>
    </sheetView>
  </sheetViews>
  <sheetFormatPr defaultColWidth="9.00390625" defaultRowHeight="12.75"/>
  <cols>
    <col min="1" max="1" width="3.75390625" style="511" customWidth="1"/>
    <col min="2" max="2" width="7.875" style="608" customWidth="1"/>
    <col min="3" max="3" width="8.00390625" style="617" customWidth="1"/>
    <col min="4" max="4" width="39.125" style="579" customWidth="1"/>
    <col min="5" max="5" width="5.625" style="531" customWidth="1"/>
    <col min="6" max="6" width="10.125" style="569" customWidth="1"/>
    <col min="7" max="7" width="11.75390625" style="160" customWidth="1"/>
    <col min="8" max="8" width="10.125" style="0" bestFit="1" customWidth="1"/>
    <col min="10" max="10" width="15.00390625" style="0" customWidth="1"/>
    <col min="38" max="16384" width="9.125" style="159" customWidth="1"/>
  </cols>
  <sheetData>
    <row r="1" spans="1:37" s="481" customFormat="1" ht="27" customHeight="1">
      <c r="A1" s="773" t="s">
        <v>540</v>
      </c>
      <c r="B1" s="774" t="s">
        <v>541</v>
      </c>
      <c r="C1" s="479" t="s">
        <v>542</v>
      </c>
      <c r="D1" s="775" t="s">
        <v>543</v>
      </c>
      <c r="E1" s="776" t="s">
        <v>544</v>
      </c>
      <c r="F1" s="480" t="s">
        <v>545</v>
      </c>
      <c r="G1" s="479" t="s">
        <v>546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s="481" customFormat="1" ht="10.5" customHeight="1">
      <c r="A2" s="773"/>
      <c r="B2" s="774"/>
      <c r="C2" s="482" t="s">
        <v>493</v>
      </c>
      <c r="D2" s="775"/>
      <c r="E2" s="776"/>
      <c r="F2" s="772" t="s">
        <v>493</v>
      </c>
      <c r="G2" s="77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37" s="494" customFormat="1" ht="11.25" customHeight="1">
      <c r="A3" s="549"/>
      <c r="B3" s="580"/>
      <c r="C3" s="581"/>
      <c r="D3" s="554" t="s">
        <v>551</v>
      </c>
      <c r="F3" s="486">
        <v>635</v>
      </c>
      <c r="G3" s="487">
        <v>877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s="485" customFormat="1" ht="11.25" customHeight="1">
      <c r="A4" s="489" t="s">
        <v>818</v>
      </c>
      <c r="B4" s="555" t="s">
        <v>565</v>
      </c>
      <c r="C4" s="498">
        <v>180</v>
      </c>
      <c r="D4" s="498" t="s">
        <v>819</v>
      </c>
      <c r="F4" s="497"/>
      <c r="G4" s="498"/>
      <c r="H4"/>
      <c r="I4"/>
      <c r="J4"/>
      <c r="K4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</row>
    <row r="5" spans="1:37" s="485" customFormat="1" ht="11.25" customHeight="1">
      <c r="A5" s="489" t="s">
        <v>552</v>
      </c>
      <c r="B5" s="555" t="s">
        <v>553</v>
      </c>
      <c r="C5" s="498">
        <v>62</v>
      </c>
      <c r="D5" s="498" t="s">
        <v>820</v>
      </c>
      <c r="F5" s="497"/>
      <c r="G5" s="498"/>
      <c r="H5"/>
      <c r="I5"/>
      <c r="J5"/>
      <c r="K5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</row>
    <row r="6" spans="1:37" s="585" customFormat="1" ht="11.25" customHeight="1">
      <c r="A6" s="582"/>
      <c r="B6" s="583"/>
      <c r="C6" s="584"/>
      <c r="D6" s="554" t="s">
        <v>558</v>
      </c>
      <c r="F6" s="486">
        <v>826270</v>
      </c>
      <c r="G6" s="487">
        <v>826270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585" customFormat="1" ht="11.25" customHeight="1">
      <c r="A7" s="582"/>
      <c r="B7" s="583"/>
      <c r="C7" s="584"/>
      <c r="D7" s="554" t="s">
        <v>821</v>
      </c>
      <c r="F7" s="486">
        <v>7600</v>
      </c>
      <c r="G7" s="487">
        <v>7600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s="585" customFormat="1" ht="11.25" customHeight="1">
      <c r="A8" s="582"/>
      <c r="B8" s="583"/>
      <c r="C8" s="584"/>
      <c r="D8" s="554" t="s">
        <v>610</v>
      </c>
      <c r="F8" s="486">
        <v>2500</v>
      </c>
      <c r="G8" s="487">
        <v>2500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s="503" customFormat="1" ht="11.25" customHeight="1">
      <c r="A9" s="489"/>
      <c r="B9" s="586"/>
      <c r="C9" s="514"/>
      <c r="D9" s="554" t="s">
        <v>822</v>
      </c>
      <c r="F9" s="486">
        <v>2050</v>
      </c>
      <c r="G9" s="487">
        <v>2050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s="585" customFormat="1" ht="11.25" customHeight="1">
      <c r="A10" s="549"/>
      <c r="B10" s="587"/>
      <c r="C10" s="554"/>
      <c r="D10" s="554" t="s">
        <v>823</v>
      </c>
      <c r="F10" s="486">
        <v>4500</v>
      </c>
      <c r="G10" s="487">
        <v>4500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s="481" customFormat="1" ht="11.25" customHeight="1">
      <c r="A11" s="541" t="s">
        <v>398</v>
      </c>
      <c r="B11" s="588"/>
      <c r="C11" s="518"/>
      <c r="D11" s="543"/>
      <c r="E11" s="543"/>
      <c r="F11" s="521">
        <f>SUM(F3:F10)</f>
        <v>843555</v>
      </c>
      <c r="G11" s="522">
        <f>SUM(G3:G10)</f>
        <v>843797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s="585" customFormat="1" ht="11.25" customHeight="1">
      <c r="A12" s="549"/>
      <c r="B12" s="587"/>
      <c r="C12" s="554"/>
      <c r="D12" s="554" t="s">
        <v>547</v>
      </c>
      <c r="F12" s="486">
        <v>2800</v>
      </c>
      <c r="G12" s="487">
        <v>2800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s="585" customFormat="1" ht="11.25" customHeight="1">
      <c r="A13" s="549"/>
      <c r="B13" s="587"/>
      <c r="C13" s="554"/>
      <c r="D13" s="554" t="s">
        <v>551</v>
      </c>
      <c r="F13" s="486">
        <v>175</v>
      </c>
      <c r="G13" s="487">
        <v>175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585" customFormat="1" ht="11.25" customHeight="1">
      <c r="A14" s="549"/>
      <c r="B14" s="587"/>
      <c r="C14" s="487"/>
      <c r="D14" s="554" t="s">
        <v>558</v>
      </c>
      <c r="F14" s="486">
        <v>70414</v>
      </c>
      <c r="G14" s="487">
        <v>84355.3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s="503" customFormat="1" ht="10.5" customHeight="1">
      <c r="A15" s="489" t="s">
        <v>597</v>
      </c>
      <c r="B15" s="586" t="s">
        <v>598</v>
      </c>
      <c r="C15" s="498">
        <v>992.2</v>
      </c>
      <c r="D15" s="492" t="s">
        <v>824</v>
      </c>
      <c r="F15" s="497"/>
      <c r="G15" s="498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503" customFormat="1" ht="10.5" customHeight="1">
      <c r="A16" s="489" t="s">
        <v>774</v>
      </c>
      <c r="B16" s="586" t="s">
        <v>775</v>
      </c>
      <c r="C16" s="498">
        <v>50</v>
      </c>
      <c r="D16" s="492" t="s">
        <v>825</v>
      </c>
      <c r="F16" s="497"/>
      <c r="G16" s="498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503" customFormat="1" ht="10.5" customHeight="1">
      <c r="A17" s="489" t="s">
        <v>559</v>
      </c>
      <c r="B17" s="586" t="s">
        <v>560</v>
      </c>
      <c r="C17" s="498">
        <v>5433.1</v>
      </c>
      <c r="D17" s="492" t="s">
        <v>561</v>
      </c>
      <c r="F17" s="497"/>
      <c r="G17" s="498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485" customFormat="1" ht="11.25" customHeight="1">
      <c r="A18" s="489" t="s">
        <v>564</v>
      </c>
      <c r="B18" s="555" t="s">
        <v>565</v>
      </c>
      <c r="C18" s="498">
        <v>266</v>
      </c>
      <c r="D18" s="498" t="s">
        <v>819</v>
      </c>
      <c r="F18" s="497"/>
      <c r="G18" s="498"/>
      <c r="H18"/>
      <c r="I18"/>
      <c r="J18"/>
      <c r="K18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</row>
    <row r="19" spans="1:37" s="485" customFormat="1" ht="11.25" customHeight="1">
      <c r="A19" s="489" t="s">
        <v>814</v>
      </c>
      <c r="B19" s="555" t="s">
        <v>815</v>
      </c>
      <c r="C19" s="498">
        <v>7200</v>
      </c>
      <c r="D19" s="498" t="s">
        <v>816</v>
      </c>
      <c r="F19" s="497"/>
      <c r="G19" s="498"/>
      <c r="H19"/>
      <c r="I19"/>
      <c r="J19"/>
      <c r="K19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</row>
    <row r="20" spans="1:37" s="585" customFormat="1" ht="11.25" customHeight="1">
      <c r="A20" s="549"/>
      <c r="B20" s="587"/>
      <c r="C20" s="548"/>
      <c r="D20" s="554" t="s">
        <v>826</v>
      </c>
      <c r="F20" s="486">
        <v>200</v>
      </c>
      <c r="G20" s="487">
        <v>470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485" customFormat="1" ht="11.25" customHeight="1">
      <c r="A21" s="489" t="s">
        <v>827</v>
      </c>
      <c r="B21" s="555" t="s">
        <v>565</v>
      </c>
      <c r="C21" s="498">
        <v>35</v>
      </c>
      <c r="D21" s="498" t="s">
        <v>819</v>
      </c>
      <c r="F21" s="497"/>
      <c r="G21" s="498"/>
      <c r="H21"/>
      <c r="I21"/>
      <c r="J21"/>
      <c r="K21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</row>
    <row r="22" spans="1:37" s="485" customFormat="1" ht="11.25" customHeight="1">
      <c r="A22" s="489" t="s">
        <v>587</v>
      </c>
      <c r="B22" s="555" t="s">
        <v>553</v>
      </c>
      <c r="C22" s="498">
        <v>235</v>
      </c>
      <c r="D22" s="498" t="s">
        <v>828</v>
      </c>
      <c r="F22" s="497"/>
      <c r="G22" s="498"/>
      <c r="H22"/>
      <c r="I22"/>
      <c r="J22"/>
      <c r="K2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</row>
    <row r="23" spans="1:37" s="585" customFormat="1" ht="11.25" customHeight="1">
      <c r="A23" s="549"/>
      <c r="B23" s="587"/>
      <c r="C23" s="548"/>
      <c r="D23" s="554" t="s">
        <v>829</v>
      </c>
      <c r="F23" s="486">
        <v>0</v>
      </c>
      <c r="G23" s="487">
        <v>27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s="485" customFormat="1" ht="11.25" customHeight="1">
      <c r="A24" s="489" t="s">
        <v>830</v>
      </c>
      <c r="B24" s="555" t="s">
        <v>565</v>
      </c>
      <c r="C24" s="498">
        <v>27</v>
      </c>
      <c r="D24" s="498" t="s">
        <v>819</v>
      </c>
      <c r="F24" s="497"/>
      <c r="G24" s="498"/>
      <c r="H24"/>
      <c r="I24"/>
      <c r="J24"/>
      <c r="K24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</row>
    <row r="25" spans="1:37" s="503" customFormat="1" ht="11.25" customHeight="1">
      <c r="A25" s="489"/>
      <c r="B25" s="586"/>
      <c r="C25" s="514"/>
      <c r="D25" s="554" t="s">
        <v>596</v>
      </c>
      <c r="F25" s="486">
        <v>377</v>
      </c>
      <c r="G25" s="487">
        <v>377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503" customFormat="1" ht="11.25" customHeight="1">
      <c r="A26" s="489"/>
      <c r="B26" s="586"/>
      <c r="C26" s="514"/>
      <c r="D26" s="554" t="s">
        <v>602</v>
      </c>
      <c r="F26" s="486">
        <v>465</v>
      </c>
      <c r="G26" s="487">
        <v>558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s="485" customFormat="1" ht="11.25" customHeight="1">
      <c r="A27" s="489" t="s">
        <v>831</v>
      </c>
      <c r="B27" s="555" t="s">
        <v>565</v>
      </c>
      <c r="C27" s="498">
        <v>93</v>
      </c>
      <c r="D27" s="498" t="s">
        <v>819</v>
      </c>
      <c r="F27" s="497"/>
      <c r="G27" s="498"/>
      <c r="H27"/>
      <c r="I27"/>
      <c r="J27"/>
      <c r="K27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</row>
    <row r="28" spans="1:37" s="485" customFormat="1" ht="11.25" customHeight="1">
      <c r="A28" s="589"/>
      <c r="B28" s="590"/>
      <c r="C28" s="498"/>
      <c r="D28" s="554" t="s">
        <v>832</v>
      </c>
      <c r="F28" s="486">
        <v>3400</v>
      </c>
      <c r="G28" s="487">
        <v>3400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485" customFormat="1" ht="11.25" customHeight="1">
      <c r="A29" s="589"/>
      <c r="B29" s="590"/>
      <c r="C29" s="498"/>
      <c r="D29" s="554" t="s">
        <v>780</v>
      </c>
      <c r="F29" s="486">
        <v>100</v>
      </c>
      <c r="G29" s="487">
        <v>100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s="503" customFormat="1" ht="11.25" customHeight="1">
      <c r="A30" s="489"/>
      <c r="B30" s="555"/>
      <c r="C30" s="514"/>
      <c r="D30" s="554" t="s">
        <v>621</v>
      </c>
      <c r="F30" s="486">
        <v>800</v>
      </c>
      <c r="G30" s="487">
        <v>800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s="503" customFormat="1" ht="11.25" customHeight="1">
      <c r="A31" s="489"/>
      <c r="B31" s="555"/>
      <c r="C31" s="514"/>
      <c r="D31" s="554" t="s">
        <v>622</v>
      </c>
      <c r="F31" s="486">
        <v>3565</v>
      </c>
      <c r="G31" s="487">
        <v>3565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s="503" customFormat="1" ht="11.25" customHeight="1">
      <c r="A32" s="489"/>
      <c r="B32" s="586"/>
      <c r="C32" s="514"/>
      <c r="D32" s="554" t="s">
        <v>623</v>
      </c>
      <c r="F32" s="486">
        <v>69717</v>
      </c>
      <c r="G32" s="487">
        <v>114244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s="485" customFormat="1" ht="11.25" customHeight="1">
      <c r="A33" s="489" t="s">
        <v>625</v>
      </c>
      <c r="B33" s="586" t="s">
        <v>591</v>
      </c>
      <c r="C33" s="498">
        <v>150</v>
      </c>
      <c r="D33" s="498" t="s">
        <v>626</v>
      </c>
      <c r="F33" s="497"/>
      <c r="G33" s="498"/>
      <c r="H33"/>
      <c r="I33"/>
      <c r="J33"/>
      <c r="K33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</row>
    <row r="34" spans="1:37" s="485" customFormat="1" ht="11.25" customHeight="1">
      <c r="A34" s="489" t="s">
        <v>833</v>
      </c>
      <c r="B34" s="586" t="s">
        <v>565</v>
      </c>
      <c r="C34" s="498">
        <v>15507</v>
      </c>
      <c r="D34" s="498" t="s">
        <v>819</v>
      </c>
      <c r="F34" s="497"/>
      <c r="G34" s="498"/>
      <c r="H34"/>
      <c r="I34"/>
      <c r="J34"/>
      <c r="K34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</row>
    <row r="35" spans="1:37" s="485" customFormat="1" ht="11.25" customHeight="1">
      <c r="A35" s="489" t="s">
        <v>645</v>
      </c>
      <c r="B35" s="586" t="s">
        <v>565</v>
      </c>
      <c r="C35" s="498">
        <v>5000</v>
      </c>
      <c r="D35" s="498" t="s">
        <v>834</v>
      </c>
      <c r="F35" s="497"/>
      <c r="G35" s="498"/>
      <c r="H35"/>
      <c r="I35"/>
      <c r="J35"/>
      <c r="K35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</row>
    <row r="36" spans="1:37" s="485" customFormat="1" ht="11.25" customHeight="1">
      <c r="A36" s="489" t="s">
        <v>797</v>
      </c>
      <c r="B36" s="586" t="s">
        <v>565</v>
      </c>
      <c r="C36" s="498">
        <v>20000</v>
      </c>
      <c r="D36" s="498" t="s">
        <v>835</v>
      </c>
      <c r="F36" s="497"/>
      <c r="G36" s="498"/>
      <c r="H36"/>
      <c r="I36"/>
      <c r="J36"/>
      <c r="K36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</row>
    <row r="37" spans="1:37" s="485" customFormat="1" ht="11.25" customHeight="1">
      <c r="A37" s="489" t="s">
        <v>570</v>
      </c>
      <c r="B37" s="586" t="s">
        <v>571</v>
      </c>
      <c r="C37" s="498">
        <v>3870</v>
      </c>
      <c r="D37" s="498" t="s">
        <v>836</v>
      </c>
      <c r="F37" s="497"/>
      <c r="G37" s="498"/>
      <c r="H37"/>
      <c r="I37"/>
      <c r="J37"/>
      <c r="K37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</row>
    <row r="38" spans="1:37" s="503" customFormat="1" ht="11.25" customHeight="1">
      <c r="A38" s="489"/>
      <c r="B38" s="555"/>
      <c r="C38" s="514"/>
      <c r="D38" s="554" t="s">
        <v>630</v>
      </c>
      <c r="F38" s="486">
        <v>0</v>
      </c>
      <c r="G38" s="487">
        <v>256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s="485" customFormat="1" ht="11.25" customHeight="1">
      <c r="A39" s="489" t="s">
        <v>837</v>
      </c>
      <c r="B39" s="586" t="s">
        <v>553</v>
      </c>
      <c r="C39" s="498">
        <v>256</v>
      </c>
      <c r="D39" s="498" t="s">
        <v>838</v>
      </c>
      <c r="F39" s="497"/>
      <c r="G39" s="498"/>
      <c r="H39"/>
      <c r="I39"/>
      <c r="J39"/>
      <c r="K39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</row>
    <row r="40" spans="1:37" s="585" customFormat="1" ht="11.25" customHeight="1">
      <c r="A40" s="549"/>
      <c r="B40" s="587"/>
      <c r="C40" s="554"/>
      <c r="D40" s="554" t="s">
        <v>823</v>
      </c>
      <c r="F40" s="486">
        <v>420</v>
      </c>
      <c r="G40" s="487">
        <v>420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s="503" customFormat="1" ht="11.25" customHeight="1">
      <c r="A41" s="489"/>
      <c r="B41" s="586"/>
      <c r="C41" s="514"/>
      <c r="D41" s="554" t="s">
        <v>634</v>
      </c>
      <c r="F41" s="486">
        <v>5</v>
      </c>
      <c r="G41" s="487">
        <v>5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s="503" customFormat="1" ht="11.25" customHeight="1">
      <c r="A42" s="489"/>
      <c r="B42" s="586"/>
      <c r="C42" s="514"/>
      <c r="D42" s="554" t="s">
        <v>635</v>
      </c>
      <c r="F42" s="486">
        <v>0</v>
      </c>
      <c r="G42" s="487">
        <v>686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s="485" customFormat="1" ht="11.25" customHeight="1">
      <c r="A43" s="489" t="s">
        <v>567</v>
      </c>
      <c r="B43" s="586" t="s">
        <v>568</v>
      </c>
      <c r="C43" s="498">
        <v>686</v>
      </c>
      <c r="D43" s="498" t="s">
        <v>839</v>
      </c>
      <c r="F43" s="497"/>
      <c r="G43" s="498"/>
      <c r="H43"/>
      <c r="I43"/>
      <c r="J43"/>
      <c r="K43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</row>
    <row r="44" spans="1:37" s="503" customFormat="1" ht="11.25" customHeight="1">
      <c r="A44" s="489"/>
      <c r="B44" s="586"/>
      <c r="C44" s="514"/>
      <c r="D44" s="502" t="s">
        <v>638</v>
      </c>
      <c r="F44" s="486">
        <v>0</v>
      </c>
      <c r="G44" s="487">
        <v>20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s="485" customFormat="1" ht="11.25" customHeight="1">
      <c r="A45" s="489" t="s">
        <v>614</v>
      </c>
      <c r="B45" s="586" t="s">
        <v>598</v>
      </c>
      <c r="C45" s="498">
        <v>20</v>
      </c>
      <c r="D45" s="591" t="s">
        <v>840</v>
      </c>
      <c r="F45" s="486"/>
      <c r="G45" s="487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</row>
    <row r="46" spans="1:42" s="3" customFormat="1" ht="11.25" customHeight="1">
      <c r="A46" s="511"/>
      <c r="B46" s="512"/>
      <c r="C46" s="11"/>
      <c r="D46" s="502" t="s">
        <v>641</v>
      </c>
      <c r="F46" s="486">
        <v>1500</v>
      </c>
      <c r="G46" s="487">
        <v>1500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37" s="503" customFormat="1" ht="11.25" customHeight="1">
      <c r="A47" s="489"/>
      <c r="B47" s="592"/>
      <c r="C47" s="514"/>
      <c r="D47" s="554" t="s">
        <v>643</v>
      </c>
      <c r="F47" s="486">
        <v>11900</v>
      </c>
      <c r="G47" s="487">
        <v>11950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s="503" customFormat="1" ht="11.25" customHeight="1">
      <c r="A48" s="489" t="s">
        <v>841</v>
      </c>
      <c r="B48" s="586" t="s">
        <v>565</v>
      </c>
      <c r="C48" s="498">
        <v>50</v>
      </c>
      <c r="D48" s="498" t="s">
        <v>819</v>
      </c>
      <c r="F48" s="486"/>
      <c r="G48" s="487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s="503" customFormat="1" ht="11.25" customHeight="1">
      <c r="A49" s="489"/>
      <c r="B49" s="592"/>
      <c r="C49" s="514"/>
      <c r="D49" s="554" t="s">
        <v>644</v>
      </c>
      <c r="F49" s="486">
        <v>2750</v>
      </c>
      <c r="G49" s="487">
        <v>2750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s="503" customFormat="1" ht="11.25" customHeight="1">
      <c r="A50" s="489"/>
      <c r="B50" s="592"/>
      <c r="C50" s="514"/>
      <c r="D50" s="554" t="s">
        <v>647</v>
      </c>
      <c r="F50" s="486">
        <v>10150</v>
      </c>
      <c r="G50" s="487">
        <v>10238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s="503" customFormat="1" ht="11.25" customHeight="1">
      <c r="A51" s="489" t="s">
        <v>842</v>
      </c>
      <c r="B51" s="586" t="s">
        <v>565</v>
      </c>
      <c r="C51" s="498">
        <v>88</v>
      </c>
      <c r="D51" s="498" t="s">
        <v>819</v>
      </c>
      <c r="F51" s="486"/>
      <c r="G51" s="487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s="503" customFormat="1" ht="11.25" customHeight="1">
      <c r="A52" s="489"/>
      <c r="B52" s="592"/>
      <c r="C52" s="514"/>
      <c r="D52" s="554" t="s">
        <v>649</v>
      </c>
      <c r="F52" s="486">
        <v>330</v>
      </c>
      <c r="G52" s="487">
        <v>330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s="556" customFormat="1" ht="11.25" customHeight="1">
      <c r="A53" s="541" t="s">
        <v>404</v>
      </c>
      <c r="B53" s="588"/>
      <c r="C53" s="522"/>
      <c r="D53" s="543"/>
      <c r="E53" s="544"/>
      <c r="F53" s="521">
        <f>SUM(F12:F52)</f>
        <v>179068</v>
      </c>
      <c r="G53" s="522">
        <f>SUM(G12:G52)</f>
        <v>239026.3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s="585" customFormat="1" ht="11.25" customHeight="1">
      <c r="A54" s="549"/>
      <c r="B54" s="587"/>
      <c r="C54" s="487"/>
      <c r="D54" s="554" t="s">
        <v>558</v>
      </c>
      <c r="F54" s="486">
        <v>0</v>
      </c>
      <c r="G54" s="487">
        <v>740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s="485" customFormat="1" ht="11.25" customHeight="1">
      <c r="A55" s="489" t="s">
        <v>564</v>
      </c>
      <c r="B55" s="555" t="s">
        <v>565</v>
      </c>
      <c r="C55" s="498">
        <v>740</v>
      </c>
      <c r="D55" s="498" t="s">
        <v>819</v>
      </c>
      <c r="F55" s="497"/>
      <c r="G55" s="498"/>
      <c r="H55"/>
      <c r="I55"/>
      <c r="J55"/>
      <c r="K55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</row>
    <row r="56" spans="1:37" s="597" customFormat="1" ht="11.25" customHeight="1">
      <c r="A56" s="593"/>
      <c r="B56" s="594"/>
      <c r="C56" s="595"/>
      <c r="D56" s="596" t="s">
        <v>618</v>
      </c>
      <c r="F56" s="598">
        <v>0</v>
      </c>
      <c r="G56" s="599">
        <v>12300</v>
      </c>
      <c r="H56"/>
      <c r="I56"/>
      <c r="J56"/>
      <c r="K56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</row>
    <row r="57" spans="1:37" s="603" customFormat="1" ht="11.25" customHeight="1">
      <c r="A57" s="600" t="s">
        <v>800</v>
      </c>
      <c r="B57" s="601" t="s">
        <v>571</v>
      </c>
      <c r="C57" s="91">
        <v>12300</v>
      </c>
      <c r="D57" s="602" t="s">
        <v>843</v>
      </c>
      <c r="F57" s="80"/>
      <c r="G57" s="91"/>
      <c r="H57"/>
      <c r="I57"/>
      <c r="J57"/>
      <c r="K57"/>
      <c r="L57" s="470"/>
      <c r="M57" s="470"/>
      <c r="N57" s="470"/>
      <c r="O57" s="470"/>
      <c r="P57" s="470"/>
      <c r="Q57" s="470"/>
      <c r="R57" s="470"/>
      <c r="S57" s="470"/>
      <c r="T57" s="470"/>
      <c r="U57" s="470"/>
      <c r="V57" s="470"/>
      <c r="W57" s="470"/>
      <c r="X57" s="470"/>
      <c r="Y57" s="470"/>
      <c r="Z57" s="470"/>
      <c r="AA57" s="470"/>
      <c r="AB57" s="470"/>
      <c r="AC57" s="470"/>
      <c r="AD57" s="470"/>
      <c r="AE57" s="470"/>
      <c r="AF57" s="470"/>
      <c r="AG57" s="470"/>
      <c r="AH57" s="470"/>
      <c r="AI57" s="470"/>
      <c r="AJ57" s="470"/>
      <c r="AK57" s="470"/>
    </row>
    <row r="58" spans="1:37" s="503" customFormat="1" ht="11.25" customHeight="1">
      <c r="A58" s="489"/>
      <c r="B58" s="586"/>
      <c r="C58" s="514"/>
      <c r="D58" s="554" t="s">
        <v>622</v>
      </c>
      <c r="F58" s="486">
        <v>35000</v>
      </c>
      <c r="G58" s="487">
        <v>35700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s="485" customFormat="1" ht="11.25" customHeight="1">
      <c r="A59" s="489" t="s">
        <v>803</v>
      </c>
      <c r="B59" s="586" t="s">
        <v>655</v>
      </c>
      <c r="C59" s="498">
        <v>700</v>
      </c>
      <c r="D59" s="498" t="s">
        <v>844</v>
      </c>
      <c r="F59" s="497"/>
      <c r="G59" s="498"/>
      <c r="H59"/>
      <c r="I59"/>
      <c r="J59"/>
      <c r="K59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</row>
    <row r="60" spans="1:37" s="556" customFormat="1" ht="11.25" customHeight="1">
      <c r="A60" s="541" t="s">
        <v>472</v>
      </c>
      <c r="B60" s="588"/>
      <c r="C60" s="522"/>
      <c r="D60" s="543"/>
      <c r="E60" s="544"/>
      <c r="F60" s="521">
        <f>SUM(F56:F58)</f>
        <v>35000</v>
      </c>
      <c r="G60" s="522">
        <f>SUM(G54:G58)</f>
        <v>48740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s="556" customFormat="1" ht="3.75" customHeight="1">
      <c r="A61" s="604"/>
      <c r="B61" s="605"/>
      <c r="C61" s="529"/>
      <c r="D61" s="526"/>
      <c r="E61" s="559"/>
      <c r="F61" s="528"/>
      <c r="G61" s="529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s="556" customFormat="1" ht="11.25" customHeight="1">
      <c r="A62" s="541" t="s">
        <v>420</v>
      </c>
      <c r="B62" s="588"/>
      <c r="C62" s="522"/>
      <c r="D62" s="543"/>
      <c r="E62" s="544"/>
      <c r="F62" s="521">
        <f>SUM(F11+F53+F60)</f>
        <v>1057623</v>
      </c>
      <c r="G62" s="522">
        <f>SUM(G11+G53+G60)</f>
        <v>1131563.3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s="157" customFormat="1" ht="24.75" customHeight="1">
      <c r="A63" s="606"/>
      <c r="B63" s="607"/>
      <c r="C63" s="578"/>
      <c r="D63" s="502" t="s">
        <v>845</v>
      </c>
      <c r="F63" s="486">
        <v>191740</v>
      </c>
      <c r="G63" s="487">
        <v>200319.8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s="568" customFormat="1" ht="10.5" customHeight="1">
      <c r="A64" s="511" t="s">
        <v>597</v>
      </c>
      <c r="B64" s="608" t="s">
        <v>598</v>
      </c>
      <c r="C64" s="569">
        <v>8579.8</v>
      </c>
      <c r="D64" s="492" t="s">
        <v>846</v>
      </c>
      <c r="F64" s="497"/>
      <c r="G64" s="498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s="568" customFormat="1" ht="12" customHeight="1">
      <c r="A65" s="511"/>
      <c r="B65" s="608"/>
      <c r="C65" s="569"/>
      <c r="D65" s="502" t="s">
        <v>847</v>
      </c>
      <c r="F65" s="486">
        <v>0</v>
      </c>
      <c r="G65" s="487">
        <v>0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s="568" customFormat="1" ht="10.5" customHeight="1">
      <c r="A66" s="511"/>
      <c r="B66" s="608"/>
      <c r="C66" s="569"/>
      <c r="D66" s="591"/>
      <c r="F66" s="486"/>
      <c r="G66" s="487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s="568" customFormat="1" ht="12" customHeight="1">
      <c r="A67" s="511"/>
      <c r="B67" s="608"/>
      <c r="C67" s="569"/>
      <c r="D67" s="502" t="s">
        <v>848</v>
      </c>
      <c r="F67" s="486">
        <v>0</v>
      </c>
      <c r="G67" s="487">
        <v>105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s="568" customFormat="1" ht="10.5" customHeight="1">
      <c r="A68" s="511" t="s">
        <v>760</v>
      </c>
      <c r="B68" s="608" t="s">
        <v>553</v>
      </c>
      <c r="C68" s="569">
        <v>105</v>
      </c>
      <c r="D68" s="591" t="s">
        <v>849</v>
      </c>
      <c r="F68" s="486"/>
      <c r="G68" s="487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s="485" customFormat="1" ht="24" customHeight="1">
      <c r="A69" s="489"/>
      <c r="B69" s="490"/>
      <c r="C69" s="506"/>
      <c r="D69" s="502" t="s">
        <v>850</v>
      </c>
      <c r="F69" s="486">
        <v>0</v>
      </c>
      <c r="G69" s="487">
        <v>178023.9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s="485" customFormat="1" ht="21" customHeight="1">
      <c r="A70" s="489" t="s">
        <v>696</v>
      </c>
      <c r="B70" s="490" t="s">
        <v>655</v>
      </c>
      <c r="C70" s="506">
        <v>40</v>
      </c>
      <c r="D70" s="591" t="s">
        <v>851</v>
      </c>
      <c r="E70" s="485">
        <v>91</v>
      </c>
      <c r="F70" s="486"/>
      <c r="G70" s="487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s="485" customFormat="1" ht="21" customHeight="1">
      <c r="A71" s="489" t="s">
        <v>852</v>
      </c>
      <c r="B71" s="490" t="s">
        <v>655</v>
      </c>
      <c r="C71" s="506">
        <v>153542</v>
      </c>
      <c r="D71" s="492" t="s">
        <v>853</v>
      </c>
      <c r="E71" s="485">
        <v>33150</v>
      </c>
      <c r="F71" s="486"/>
      <c r="G71" s="487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s="485" customFormat="1" ht="12" customHeight="1">
      <c r="A72" s="489" t="s">
        <v>573</v>
      </c>
      <c r="B72" s="490" t="s">
        <v>574</v>
      </c>
      <c r="C72" s="506">
        <v>20179</v>
      </c>
      <c r="D72" s="492" t="s">
        <v>854</v>
      </c>
      <c r="E72" s="485">
        <v>17259</v>
      </c>
      <c r="F72" s="486"/>
      <c r="G72" s="487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s="485" customFormat="1" ht="12" customHeight="1">
      <c r="A73" s="489" t="s">
        <v>576</v>
      </c>
      <c r="B73" s="490" t="s">
        <v>574</v>
      </c>
      <c r="C73" s="506">
        <v>2200</v>
      </c>
      <c r="D73" s="492" t="s">
        <v>855</v>
      </c>
      <c r="E73" s="485">
        <v>98031</v>
      </c>
      <c r="F73" s="486"/>
      <c r="G73" s="487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s="485" customFormat="1" ht="12" customHeight="1">
      <c r="A74" s="489" t="s">
        <v>555</v>
      </c>
      <c r="B74" s="490" t="s">
        <v>553</v>
      </c>
      <c r="C74" s="506">
        <v>435.5</v>
      </c>
      <c r="D74" s="492" t="s">
        <v>856</v>
      </c>
      <c r="F74" s="486"/>
      <c r="G74" s="487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s="485" customFormat="1" ht="12" customHeight="1">
      <c r="A75" s="489" t="s">
        <v>857</v>
      </c>
      <c r="B75" s="490" t="s">
        <v>553</v>
      </c>
      <c r="C75" s="506">
        <v>596.4</v>
      </c>
      <c r="D75" s="492" t="s">
        <v>858</v>
      </c>
      <c r="F75" s="486"/>
      <c r="G75" s="487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s="485" customFormat="1" ht="12" customHeight="1">
      <c r="A76" s="489" t="s">
        <v>616</v>
      </c>
      <c r="B76" s="490" t="s">
        <v>553</v>
      </c>
      <c r="C76" s="506">
        <v>500</v>
      </c>
      <c r="D76" s="492" t="s">
        <v>859</v>
      </c>
      <c r="F76" s="486"/>
      <c r="G76" s="487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s="485" customFormat="1" ht="22.5" customHeight="1">
      <c r="A77" s="489" t="s">
        <v>860</v>
      </c>
      <c r="B77" s="490" t="s">
        <v>553</v>
      </c>
      <c r="C77" s="506">
        <v>531</v>
      </c>
      <c r="D77" s="492" t="s">
        <v>861</v>
      </c>
      <c r="E77" s="485">
        <v>33150</v>
      </c>
      <c r="F77" s="486"/>
      <c r="G77" s="48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s="485" customFormat="1" ht="21" customHeight="1">
      <c r="A78" s="489"/>
      <c r="B78" s="490"/>
      <c r="C78" s="506"/>
      <c r="D78" s="502" t="s">
        <v>862</v>
      </c>
      <c r="F78" s="486">
        <v>0</v>
      </c>
      <c r="G78" s="487">
        <v>7340.9</v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s="485" customFormat="1" ht="12" customHeight="1">
      <c r="A79" s="489" t="s">
        <v>627</v>
      </c>
      <c r="B79" s="490" t="s">
        <v>591</v>
      </c>
      <c r="C79" s="506">
        <v>7340.9</v>
      </c>
      <c r="D79" s="492" t="s">
        <v>863</v>
      </c>
      <c r="F79" s="497"/>
      <c r="G79" s="498"/>
      <c r="H79"/>
      <c r="I79"/>
      <c r="J79"/>
      <c r="K79"/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52"/>
      <c r="AG79" s="252"/>
      <c r="AH79" s="252"/>
      <c r="AI79" s="252"/>
      <c r="AJ79" s="252"/>
      <c r="AK79" s="252"/>
    </row>
    <row r="80" spans="1:37" s="485" customFormat="1" ht="21" customHeight="1">
      <c r="A80" s="489"/>
      <c r="B80" s="490"/>
      <c r="C80" s="506"/>
      <c r="D80" s="502" t="s">
        <v>864</v>
      </c>
      <c r="F80" s="486">
        <v>0</v>
      </c>
      <c r="G80" s="487">
        <v>105.2</v>
      </c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s="485" customFormat="1" ht="12" customHeight="1">
      <c r="A81" s="489" t="s">
        <v>608</v>
      </c>
      <c r="B81" s="490" t="s">
        <v>574</v>
      </c>
      <c r="C81" s="506">
        <v>105.2</v>
      </c>
      <c r="D81" s="492" t="s">
        <v>865</v>
      </c>
      <c r="F81" s="497"/>
      <c r="G81" s="498"/>
      <c r="H81"/>
      <c r="I81"/>
      <c r="J81"/>
      <c r="K81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252"/>
      <c r="AJ81" s="252"/>
      <c r="AK81" s="252"/>
    </row>
    <row r="82" spans="1:37" s="568" customFormat="1" ht="24.75" customHeight="1">
      <c r="A82" s="511"/>
      <c r="B82" s="608"/>
      <c r="C82" s="569"/>
      <c r="D82" s="502" t="s">
        <v>866</v>
      </c>
      <c r="F82" s="486">
        <v>0</v>
      </c>
      <c r="G82" s="487">
        <v>44592</v>
      </c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s="568" customFormat="1" ht="12.75" customHeight="1">
      <c r="A83" s="511" t="s">
        <v>784</v>
      </c>
      <c r="B83" s="608" t="s">
        <v>560</v>
      </c>
      <c r="C83" s="569">
        <v>30000</v>
      </c>
      <c r="D83" s="492" t="s">
        <v>867</v>
      </c>
      <c r="E83" s="568">
        <v>92559</v>
      </c>
      <c r="F83" s="497"/>
      <c r="G83" s="498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 s="252"/>
      <c r="Z83" s="252"/>
      <c r="AA83" s="252"/>
      <c r="AB83" s="252"/>
      <c r="AC83" s="252"/>
      <c r="AD83" s="252"/>
      <c r="AE83" s="252"/>
      <c r="AF83" s="252"/>
      <c r="AG83" s="252"/>
      <c r="AH83" s="252"/>
      <c r="AI83" s="252"/>
      <c r="AJ83" s="252"/>
      <c r="AK83" s="252"/>
    </row>
    <row r="84" spans="1:37" s="568" customFormat="1" ht="12.75" customHeight="1">
      <c r="A84" s="511" t="s">
        <v>805</v>
      </c>
      <c r="B84" s="608" t="s">
        <v>655</v>
      </c>
      <c r="C84" s="569">
        <v>14592</v>
      </c>
      <c r="D84" s="492" t="s">
        <v>868</v>
      </c>
      <c r="F84" s="497"/>
      <c r="G84" s="498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 s="252"/>
      <c r="Z84" s="252"/>
      <c r="AA84" s="252"/>
      <c r="AB84" s="252"/>
      <c r="AC84" s="252"/>
      <c r="AD84" s="252"/>
      <c r="AE84" s="252"/>
      <c r="AF84" s="252"/>
      <c r="AG84" s="252"/>
      <c r="AH84" s="252"/>
      <c r="AI84" s="252"/>
      <c r="AJ84" s="252"/>
      <c r="AK84" s="252"/>
    </row>
    <row r="85" spans="1:37" s="568" customFormat="1" ht="11.25" customHeight="1">
      <c r="A85" s="511"/>
      <c r="B85" s="608"/>
      <c r="C85" s="11"/>
      <c r="D85" s="502" t="s">
        <v>869</v>
      </c>
      <c r="F85" s="508">
        <v>0</v>
      </c>
      <c r="G85" s="509">
        <v>0</v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s="568" customFormat="1" ht="10.5" customHeight="1">
      <c r="A86" s="511"/>
      <c r="B86" s="608"/>
      <c r="C86" s="11"/>
      <c r="D86" s="591"/>
      <c r="F86" s="497"/>
      <c r="G86" s="498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s="481" customFormat="1" ht="12.75">
      <c r="A87" s="511"/>
      <c r="B87" s="608"/>
      <c r="C87" s="573"/>
      <c r="D87" s="609" t="s">
        <v>279</v>
      </c>
      <c r="F87" s="486">
        <v>0</v>
      </c>
      <c r="G87" s="487">
        <v>320</v>
      </c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s="485" customFormat="1" ht="11.25" customHeight="1">
      <c r="A88" s="489" t="s">
        <v>564</v>
      </c>
      <c r="B88" s="555" t="s">
        <v>565</v>
      </c>
      <c r="C88" s="498">
        <v>320</v>
      </c>
      <c r="D88" s="498" t="s">
        <v>319</v>
      </c>
      <c r="F88" s="497"/>
      <c r="G88" s="498"/>
      <c r="H88"/>
      <c r="I88"/>
      <c r="J88"/>
      <c r="K88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  <c r="AG88" s="252"/>
      <c r="AH88" s="252"/>
      <c r="AI88" s="252"/>
      <c r="AJ88" s="252"/>
      <c r="AK88" s="252"/>
    </row>
    <row r="89" spans="1:37" s="481" customFormat="1" ht="24">
      <c r="A89" s="511"/>
      <c r="B89" s="608"/>
      <c r="C89" s="573"/>
      <c r="D89" s="502" t="s">
        <v>870</v>
      </c>
      <c r="F89" s="486">
        <v>0</v>
      </c>
      <c r="G89" s="487">
        <v>90772.2</v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s="568" customFormat="1" ht="10.5" customHeight="1">
      <c r="A90" s="511" t="s">
        <v>797</v>
      </c>
      <c r="B90" s="608" t="s">
        <v>565</v>
      </c>
      <c r="C90" s="11">
        <v>90772.2</v>
      </c>
      <c r="D90" s="492" t="s">
        <v>871</v>
      </c>
      <c r="F90" s="497"/>
      <c r="G90" s="498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s="485" customFormat="1" ht="21" customHeight="1">
      <c r="A91" s="489"/>
      <c r="B91" s="490"/>
      <c r="C91" s="506"/>
      <c r="D91" s="502" t="s">
        <v>280</v>
      </c>
      <c r="F91" s="486">
        <v>0</v>
      </c>
      <c r="G91" s="487">
        <v>0</v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s="481" customFormat="1" ht="23.25" customHeight="1">
      <c r="A92" s="511"/>
      <c r="B92" s="608"/>
      <c r="C92" s="573"/>
      <c r="D92" s="609" t="s">
        <v>872</v>
      </c>
      <c r="F92" s="486">
        <v>2000</v>
      </c>
      <c r="G92" s="487">
        <v>2200</v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s="568" customFormat="1" ht="12" customHeight="1">
      <c r="A93" s="511" t="s">
        <v>590</v>
      </c>
      <c r="B93" s="608" t="s">
        <v>591</v>
      </c>
      <c r="C93" s="569">
        <v>200</v>
      </c>
      <c r="D93" s="610" t="s">
        <v>873</v>
      </c>
      <c r="F93" s="497"/>
      <c r="G93" s="498"/>
      <c r="H93"/>
      <c r="I93"/>
      <c r="J93"/>
      <c r="K93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252"/>
    </row>
    <row r="94" spans="1:37" s="556" customFormat="1" ht="11.25" customHeight="1">
      <c r="A94" s="541" t="s">
        <v>422</v>
      </c>
      <c r="B94" s="588"/>
      <c r="C94" s="522"/>
      <c r="D94" s="543"/>
      <c r="E94" s="544"/>
      <c r="F94" s="521">
        <f>SUM(F63:F92)</f>
        <v>193740</v>
      </c>
      <c r="G94" s="522">
        <f>SUM(G63:G92)</f>
        <v>523779</v>
      </c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s="556" customFormat="1" ht="3.75" customHeight="1">
      <c r="A95" s="557"/>
      <c r="B95" s="605"/>
      <c r="C95" s="529"/>
      <c r="D95" s="526"/>
      <c r="E95" s="559"/>
      <c r="F95" s="528"/>
      <c r="G95" s="529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s="566" customFormat="1" ht="15">
      <c r="A96" s="560" t="s">
        <v>423</v>
      </c>
      <c r="B96" s="611"/>
      <c r="C96" s="562"/>
      <c r="D96" s="612"/>
      <c r="E96" s="612"/>
      <c r="F96" s="565">
        <f>SUM(F62+F94)</f>
        <v>1251363</v>
      </c>
      <c r="G96" s="562">
        <f>SUM(G62+G94)</f>
        <v>1655342.3</v>
      </c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6" ht="12.75">
      <c r="A97" s="771" t="s">
        <v>817</v>
      </c>
      <c r="B97" s="771"/>
      <c r="C97" s="613">
        <f>SUM(C3:C93)</f>
        <v>403979.30000000005</v>
      </c>
      <c r="D97" s="159"/>
      <c r="E97" s="614"/>
      <c r="F97" s="160"/>
    </row>
    <row r="98" spans="5:37" s="1" customFormat="1" ht="25.5" customHeight="1">
      <c r="E98" s="19"/>
      <c r="F98" s="6"/>
      <c r="G98" s="6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6" ht="12.75">
      <c r="A99" s="615"/>
      <c r="B99" s="1"/>
      <c r="C99" s="160"/>
      <c r="D99" s="616"/>
      <c r="F99" s="160"/>
    </row>
    <row r="100" spans="4:6" ht="12.75">
      <c r="D100" s="159"/>
      <c r="E100" s="614"/>
      <c r="F100" s="160"/>
    </row>
    <row r="101" spans="4:6" ht="12.75">
      <c r="D101" s="159"/>
      <c r="E101" s="614"/>
      <c r="F101" s="160"/>
    </row>
    <row r="102" spans="1:6" ht="12.75">
      <c r="A102" s="615"/>
      <c r="B102" s="1"/>
      <c r="C102" s="160"/>
      <c r="D102" s="159"/>
      <c r="E102" s="614"/>
      <c r="F102" s="160"/>
    </row>
    <row r="103" spans="1:6" ht="12.75">
      <c r="A103" s="615"/>
      <c r="B103" s="1"/>
      <c r="C103" s="160"/>
      <c r="D103" s="159"/>
      <c r="E103" s="614"/>
      <c r="F103" s="160"/>
    </row>
    <row r="104" spans="1:6" ht="12.75">
      <c r="A104" s="615"/>
      <c r="B104" s="1"/>
      <c r="C104" s="160"/>
      <c r="D104" s="159"/>
      <c r="E104" s="614"/>
      <c r="F104" s="160"/>
    </row>
    <row r="105" spans="1:6" ht="12.75">
      <c r="A105" s="615"/>
      <c r="B105" s="1"/>
      <c r="C105" s="618"/>
      <c r="D105" s="159"/>
      <c r="E105" s="614"/>
      <c r="F105" s="160"/>
    </row>
    <row r="106" spans="1:6" ht="12.75">
      <c r="A106" s="615"/>
      <c r="B106" s="1"/>
      <c r="C106" s="618"/>
      <c r="D106" s="159"/>
      <c r="E106" s="614"/>
      <c r="F106" s="160"/>
    </row>
    <row r="107" spans="1:6" ht="12.75">
      <c r="A107" s="615"/>
      <c r="B107" s="1"/>
      <c r="C107" s="618"/>
      <c r="D107" s="159"/>
      <c r="E107" s="614"/>
      <c r="F107" s="160"/>
    </row>
    <row r="108" spans="1:6" ht="12.75">
      <c r="A108" s="615"/>
      <c r="B108" s="1"/>
      <c r="C108" s="618"/>
      <c r="D108" s="159"/>
      <c r="E108" s="614"/>
      <c r="F108" s="160"/>
    </row>
    <row r="109" spans="1:6" ht="12.75">
      <c r="A109" s="615"/>
      <c r="B109" s="1"/>
      <c r="C109" s="618"/>
      <c r="D109" s="159"/>
      <c r="E109" s="614"/>
      <c r="F109" s="160"/>
    </row>
    <row r="110" spans="1:6" ht="12.75">
      <c r="A110" s="615"/>
      <c r="B110" s="1"/>
      <c r="C110" s="618"/>
      <c r="D110" s="159"/>
      <c r="E110" s="614"/>
      <c r="F110" s="160"/>
    </row>
    <row r="111" spans="1:6" ht="12.75">
      <c r="A111" s="615"/>
      <c r="B111" s="1"/>
      <c r="C111" s="618"/>
      <c r="D111" s="159"/>
      <c r="E111" s="614"/>
      <c r="F111" s="160"/>
    </row>
    <row r="112" spans="1:6" ht="12.75">
      <c r="A112" s="615"/>
      <c r="B112" s="1"/>
      <c r="C112" s="618"/>
      <c r="D112" s="159"/>
      <c r="E112" s="614"/>
      <c r="F112" s="160"/>
    </row>
    <row r="113" spans="1:6" ht="12.75">
      <c r="A113" s="615"/>
      <c r="B113" s="1"/>
      <c r="C113" s="618"/>
      <c r="D113" s="159"/>
      <c r="E113" s="614"/>
      <c r="F113" s="160"/>
    </row>
    <row r="114" spans="4:5" ht="12.75">
      <c r="D114" s="283"/>
      <c r="E114" s="619"/>
    </row>
    <row r="115" spans="4:5" ht="12.75">
      <c r="D115" s="283"/>
      <c r="E115" s="619"/>
    </row>
    <row r="116" spans="4:5" ht="12.75">
      <c r="D116" s="283"/>
      <c r="E116" s="619"/>
    </row>
    <row r="117" spans="4:5" ht="12.75">
      <c r="D117" s="283"/>
      <c r="E117" s="619"/>
    </row>
    <row r="118" spans="4:5" ht="12.75">
      <c r="D118" s="283"/>
      <c r="E118" s="619"/>
    </row>
    <row r="119" spans="4:5" ht="12.75">
      <c r="D119" s="283"/>
      <c r="E119" s="619"/>
    </row>
    <row r="120" spans="4:5" ht="12.75">
      <c r="D120" s="283"/>
      <c r="E120" s="619"/>
    </row>
    <row r="121" spans="4:5" ht="12.75">
      <c r="D121" s="283"/>
      <c r="E121" s="619"/>
    </row>
    <row r="122" spans="4:5" ht="12.75">
      <c r="D122" s="283"/>
      <c r="E122" s="619"/>
    </row>
    <row r="123" spans="4:5" ht="12.75">
      <c r="D123" s="283"/>
      <c r="E123" s="619"/>
    </row>
    <row r="124" spans="4:5" ht="12.75">
      <c r="D124" s="283"/>
      <c r="E124" s="619"/>
    </row>
    <row r="125" spans="4:5" ht="12.75">
      <c r="D125" s="283"/>
      <c r="E125" s="619"/>
    </row>
    <row r="126" spans="4:5" ht="12.75">
      <c r="D126" s="283"/>
      <c r="E126" s="619"/>
    </row>
    <row r="127" spans="4:5" ht="12.75">
      <c r="D127" s="283"/>
      <c r="E127" s="619"/>
    </row>
    <row r="128" spans="4:5" ht="12.75">
      <c r="D128" s="283"/>
      <c r="E128" s="619"/>
    </row>
    <row r="129" spans="4:5" ht="12.75">
      <c r="D129" s="283"/>
      <c r="E129" s="619"/>
    </row>
    <row r="130" spans="4:5" ht="12.75">
      <c r="D130" s="283"/>
      <c r="E130" s="619"/>
    </row>
    <row r="131" spans="4:5" ht="12.75">
      <c r="D131" s="283"/>
      <c r="E131" s="619"/>
    </row>
    <row r="132" spans="4:5" ht="12.75">
      <c r="D132" s="283"/>
      <c r="E132" s="619"/>
    </row>
    <row r="133" spans="4:5" ht="12.75">
      <c r="D133" s="283"/>
      <c r="E133" s="619"/>
    </row>
    <row r="134" spans="4:5" ht="12.75">
      <c r="D134" s="283"/>
      <c r="E134" s="619"/>
    </row>
    <row r="135" spans="4:5" ht="12.75">
      <c r="D135" s="283"/>
      <c r="E135" s="619"/>
    </row>
    <row r="136" spans="4:5" ht="12.75">
      <c r="D136" s="283"/>
      <c r="E136" s="619"/>
    </row>
    <row r="137" spans="4:5" ht="12.75">
      <c r="D137" s="283"/>
      <c r="E137" s="619"/>
    </row>
    <row r="138" spans="4:5" ht="12.75">
      <c r="D138" s="283"/>
      <c r="E138" s="619"/>
    </row>
    <row r="139" spans="4:5" ht="12.75">
      <c r="D139" s="283"/>
      <c r="E139" s="619"/>
    </row>
    <row r="140" spans="4:5" ht="12.75">
      <c r="D140" s="283"/>
      <c r="E140" s="619"/>
    </row>
    <row r="141" spans="4:5" ht="12.75">
      <c r="D141" s="283"/>
      <c r="E141" s="619"/>
    </row>
    <row r="142" spans="4:5" ht="12.75">
      <c r="D142" s="283"/>
      <c r="E142" s="619"/>
    </row>
    <row r="143" spans="4:5" ht="12.75">
      <c r="D143" s="283"/>
      <c r="E143" s="619"/>
    </row>
    <row r="144" spans="4:5" ht="12.75">
      <c r="D144" s="283"/>
      <c r="E144" s="619"/>
    </row>
    <row r="145" spans="4:5" ht="12.75">
      <c r="D145" s="283"/>
      <c r="E145" s="619"/>
    </row>
    <row r="146" spans="4:5" ht="12.75">
      <c r="D146" s="283"/>
      <c r="E146" s="619"/>
    </row>
    <row r="147" spans="4:5" ht="12.75">
      <c r="D147" s="283"/>
      <c r="E147" s="619"/>
    </row>
    <row r="148" spans="4:5" ht="12.75">
      <c r="D148" s="283"/>
      <c r="E148" s="619"/>
    </row>
    <row r="149" spans="4:5" ht="12.75">
      <c r="D149" s="283"/>
      <c r="E149" s="619"/>
    </row>
    <row r="150" spans="4:5" ht="12.75">
      <c r="D150" s="283"/>
      <c r="E150" s="619"/>
    </row>
    <row r="151" spans="4:5" ht="12.75">
      <c r="D151" s="283"/>
      <c r="E151" s="619"/>
    </row>
    <row r="152" spans="4:5" ht="12.75">
      <c r="D152" s="283"/>
      <c r="E152" s="619"/>
    </row>
    <row r="153" spans="4:5" ht="12.75">
      <c r="D153" s="283"/>
      <c r="E153" s="619"/>
    </row>
    <row r="154" spans="4:5" ht="12.75">
      <c r="D154" s="283"/>
      <c r="E154" s="619"/>
    </row>
    <row r="155" spans="4:5" ht="12.75">
      <c r="D155" s="283"/>
      <c r="E155" s="619"/>
    </row>
    <row r="156" spans="4:5" ht="12.75">
      <c r="D156" s="283"/>
      <c r="E156" s="619"/>
    </row>
  </sheetData>
  <mergeCells count="6">
    <mergeCell ref="A97:B97"/>
    <mergeCell ref="F2:G2"/>
    <mergeCell ref="A1:A2"/>
    <mergeCell ref="B1:B2"/>
    <mergeCell ref="D1:D2"/>
    <mergeCell ref="E1:E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&amp;C&amp;"Arial CE,tučné"&amp;12PŘEHLED ROZPOČTOVÝCH OPATŘENÍ V ROZPOČTU ROKU 2003 - příjmová část</oddHeader>
    <oddFooter>&amp;C&amp;P&amp;RPřehled rozpočtových opatření v SR roku 2003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296"/>
  <sheetViews>
    <sheetView workbookViewId="0" topLeftCell="A1">
      <selection activeCell="D3" sqref="D3"/>
      <selection activeCell="A1" sqref="A1"/>
    </sheetView>
  </sheetViews>
  <sheetFormatPr defaultColWidth="9.00390625" defaultRowHeight="12" customHeight="1"/>
  <cols>
    <col min="1" max="1" width="4.75390625" style="511" customWidth="1"/>
    <col min="2" max="2" width="7.75390625" style="512" customWidth="1"/>
    <col min="3" max="3" width="7.75390625" style="578" customWidth="1"/>
    <col min="4" max="4" width="35.375" style="579" customWidth="1"/>
    <col min="5" max="5" width="5.875" style="3" customWidth="1"/>
    <col min="6" max="6" width="10.25390625" style="531" customWidth="1"/>
    <col min="7" max="7" width="13.875" style="307" customWidth="1"/>
    <col min="8" max="8" width="10.75390625" style="0" bestFit="1" customWidth="1"/>
    <col min="9" max="10" width="10.125" style="0" bestFit="1" customWidth="1"/>
    <col min="11" max="11" width="15.00390625" style="0" customWidth="1"/>
    <col min="43" max="16384" width="9.125" style="481" customWidth="1"/>
  </cols>
  <sheetData>
    <row r="1" spans="1:7" ht="21.75" customHeight="1">
      <c r="A1" s="773" t="s">
        <v>540</v>
      </c>
      <c r="B1" s="774" t="s">
        <v>541</v>
      </c>
      <c r="C1" s="479" t="s">
        <v>542</v>
      </c>
      <c r="D1" s="775" t="s">
        <v>543</v>
      </c>
      <c r="E1" s="776" t="s">
        <v>544</v>
      </c>
      <c r="F1" s="480" t="s">
        <v>545</v>
      </c>
      <c r="G1" s="479" t="s">
        <v>546</v>
      </c>
    </row>
    <row r="2" spans="1:7" ht="15" customHeight="1">
      <c r="A2" s="773"/>
      <c r="B2" s="774"/>
      <c r="C2" s="482" t="s">
        <v>493</v>
      </c>
      <c r="D2" s="775"/>
      <c r="E2" s="776"/>
      <c r="F2" s="772" t="s">
        <v>493</v>
      </c>
      <c r="G2" s="772"/>
    </row>
    <row r="3" spans="1:42" s="488" customFormat="1" ht="11.25" customHeight="1">
      <c r="A3" s="483"/>
      <c r="B3" s="484"/>
      <c r="C3" s="484"/>
      <c r="D3" s="484" t="s">
        <v>547</v>
      </c>
      <c r="E3" s="485"/>
      <c r="F3" s="486">
        <v>40372</v>
      </c>
      <c r="G3" s="487">
        <v>40606.5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s="488" customFormat="1" ht="10.5" customHeight="1">
      <c r="A4" s="489" t="s">
        <v>548</v>
      </c>
      <c r="B4" s="490" t="s">
        <v>549</v>
      </c>
      <c r="C4" s="491">
        <v>234.5</v>
      </c>
      <c r="D4" s="492" t="s">
        <v>550</v>
      </c>
      <c r="E4" s="485"/>
      <c r="F4" s="486"/>
      <c r="G4" s="487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s="494" customFormat="1" ht="11.25" customHeight="1">
      <c r="A5" s="493"/>
      <c r="B5" s="484"/>
      <c r="C5" s="484"/>
      <c r="D5" s="484" t="s">
        <v>551</v>
      </c>
      <c r="E5" s="485"/>
      <c r="F5" s="486">
        <v>2240</v>
      </c>
      <c r="G5" s="487">
        <v>3333.9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42" s="485" customFormat="1" ht="11.25" customHeight="1">
      <c r="A6" s="489" t="s">
        <v>552</v>
      </c>
      <c r="B6" s="495" t="s">
        <v>553</v>
      </c>
      <c r="C6" s="496">
        <v>62</v>
      </c>
      <c r="D6" s="495" t="s">
        <v>554</v>
      </c>
      <c r="F6" s="497"/>
      <c r="G6" s="498"/>
      <c r="H6"/>
      <c r="I6"/>
      <c r="J6"/>
      <c r="K6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</row>
    <row r="7" spans="1:42" s="485" customFormat="1" ht="11.25" customHeight="1">
      <c r="A7" s="489" t="s">
        <v>555</v>
      </c>
      <c r="B7" s="495" t="s">
        <v>553</v>
      </c>
      <c r="C7" s="496">
        <v>435.5</v>
      </c>
      <c r="D7" s="495" t="s">
        <v>556</v>
      </c>
      <c r="F7" s="497"/>
      <c r="G7" s="498"/>
      <c r="H7"/>
      <c r="I7"/>
      <c r="J7"/>
      <c r="K7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</row>
    <row r="8" spans="1:42" s="485" customFormat="1" ht="11.25" customHeight="1">
      <c r="A8" s="489"/>
      <c r="B8" s="495" t="s">
        <v>553</v>
      </c>
      <c r="C8" s="496">
        <v>596.4</v>
      </c>
      <c r="D8" s="495" t="s">
        <v>557</v>
      </c>
      <c r="F8" s="497"/>
      <c r="G8" s="498"/>
      <c r="H8"/>
      <c r="I8"/>
      <c r="J8"/>
      <c r="K8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</row>
    <row r="9" spans="1:42" s="503" customFormat="1" ht="11.25" customHeight="1">
      <c r="A9" s="499"/>
      <c r="B9" s="500"/>
      <c r="C9" s="501"/>
      <c r="D9" s="502" t="s">
        <v>558</v>
      </c>
      <c r="E9" s="485"/>
      <c r="F9" s="486">
        <v>47137</v>
      </c>
      <c r="G9" s="487">
        <v>91271.3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</row>
    <row r="10" spans="1:42" s="488" customFormat="1" ht="10.5" customHeight="1">
      <c r="A10" s="489" t="s">
        <v>559</v>
      </c>
      <c r="B10" s="490" t="s">
        <v>560</v>
      </c>
      <c r="C10" s="491">
        <v>4073.1</v>
      </c>
      <c r="D10" s="492" t="s">
        <v>561</v>
      </c>
      <c r="E10" s="485"/>
      <c r="F10" s="486"/>
      <c r="G10" s="487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s="488" customFormat="1" ht="10.5" customHeight="1">
      <c r="A11" s="489" t="s">
        <v>562</v>
      </c>
      <c r="B11" s="490" t="s">
        <v>549</v>
      </c>
      <c r="C11" s="491">
        <v>-1814</v>
      </c>
      <c r="D11" s="492" t="s">
        <v>550</v>
      </c>
      <c r="E11" s="485"/>
      <c r="F11" s="486"/>
      <c r="G11" s="487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s="488" customFormat="1" ht="10.5" customHeight="1">
      <c r="A12" s="489" t="s">
        <v>563</v>
      </c>
      <c r="B12" s="490" t="s">
        <v>549</v>
      </c>
      <c r="C12" s="491">
        <v>-1052</v>
      </c>
      <c r="D12" s="492" t="s">
        <v>550</v>
      </c>
      <c r="E12" s="485"/>
      <c r="F12" s="486"/>
      <c r="G12" s="487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488" customFormat="1" ht="10.5" customHeight="1">
      <c r="A13" s="489" t="s">
        <v>564</v>
      </c>
      <c r="B13" s="490" t="s">
        <v>565</v>
      </c>
      <c r="C13" s="491">
        <v>-194</v>
      </c>
      <c r="D13" s="492" t="s">
        <v>566</v>
      </c>
      <c r="E13" s="485"/>
      <c r="F13" s="486"/>
      <c r="G13" s="487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488" customFormat="1" ht="10.5" customHeight="1">
      <c r="A14" s="489" t="s">
        <v>567</v>
      </c>
      <c r="B14" s="490" t="s">
        <v>568</v>
      </c>
      <c r="C14" s="491">
        <v>-279.8</v>
      </c>
      <c r="D14" s="492" t="s">
        <v>569</v>
      </c>
      <c r="E14" s="485"/>
      <c r="F14" s="486"/>
      <c r="G14" s="487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488" customFormat="1" ht="10.5" customHeight="1">
      <c r="A15" s="489" t="s">
        <v>570</v>
      </c>
      <c r="B15" s="490" t="s">
        <v>571</v>
      </c>
      <c r="C15" s="491">
        <v>3870</v>
      </c>
      <c r="D15" s="492" t="s">
        <v>572</v>
      </c>
      <c r="E15" s="485"/>
      <c r="F15" s="486"/>
      <c r="G15" s="487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488" customFormat="1" ht="10.5" customHeight="1">
      <c r="A16" s="489" t="s">
        <v>573</v>
      </c>
      <c r="B16" s="490" t="s">
        <v>574</v>
      </c>
      <c r="C16" s="491">
        <v>39521</v>
      </c>
      <c r="D16" s="492" t="s">
        <v>575</v>
      </c>
      <c r="E16" s="504">
        <v>17259</v>
      </c>
      <c r="F16" s="486"/>
      <c r="G16" s="487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488" customFormat="1" ht="10.5" customHeight="1">
      <c r="A17" s="489" t="s">
        <v>576</v>
      </c>
      <c r="B17" s="490" t="s">
        <v>574</v>
      </c>
      <c r="C17" s="491">
        <v>2200</v>
      </c>
      <c r="D17" s="492" t="s">
        <v>577</v>
      </c>
      <c r="E17" s="485"/>
      <c r="F17" s="486"/>
      <c r="G17" s="48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488" customFormat="1" ht="10.5" customHeight="1">
      <c r="A18" s="489" t="s">
        <v>578</v>
      </c>
      <c r="B18" s="490" t="s">
        <v>574</v>
      </c>
      <c r="C18" s="491">
        <v>-240</v>
      </c>
      <c r="D18" s="492" t="s">
        <v>579</v>
      </c>
      <c r="E18" s="485"/>
      <c r="F18" s="486"/>
      <c r="G18" s="487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488" customFormat="1" ht="10.5" customHeight="1">
      <c r="A19" s="489" t="s">
        <v>580</v>
      </c>
      <c r="B19" s="490" t="s">
        <v>574</v>
      </c>
      <c r="C19" s="491">
        <v>-1950</v>
      </c>
      <c r="D19" s="492" t="s">
        <v>581</v>
      </c>
      <c r="E19" s="485"/>
      <c r="F19" s="486"/>
      <c r="G19" s="487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488" customFormat="1" ht="10.5" customHeight="1">
      <c r="A20" s="489" t="s">
        <v>582</v>
      </c>
      <c r="B20" s="490" t="s">
        <v>553</v>
      </c>
      <c r="C20" s="491"/>
      <c r="D20" s="492" t="s">
        <v>583</v>
      </c>
      <c r="E20" s="485"/>
      <c r="F20" s="486"/>
      <c r="G20" s="487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503" customFormat="1" ht="11.25" customHeight="1">
      <c r="A21" s="499"/>
      <c r="B21" s="500"/>
      <c r="C21" s="501"/>
      <c r="D21" s="502" t="s">
        <v>584</v>
      </c>
      <c r="E21" s="485"/>
      <c r="F21" s="486">
        <v>5379</v>
      </c>
      <c r="G21" s="487">
        <v>5607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485" customFormat="1" ht="11.25" customHeight="1">
      <c r="A22" s="489" t="s">
        <v>585</v>
      </c>
      <c r="B22" s="505" t="s">
        <v>574</v>
      </c>
      <c r="C22" s="506">
        <v>-7</v>
      </c>
      <c r="D22" s="492" t="s">
        <v>586</v>
      </c>
      <c r="F22" s="486"/>
      <c r="G22" s="487"/>
      <c r="H22"/>
      <c r="I22"/>
      <c r="J22"/>
      <c r="K2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</row>
    <row r="23" spans="1:42" s="485" customFormat="1" ht="11.25" customHeight="1">
      <c r="A23" s="489" t="s">
        <v>587</v>
      </c>
      <c r="B23" s="505" t="s">
        <v>553</v>
      </c>
      <c r="C23" s="506">
        <v>235</v>
      </c>
      <c r="D23" s="492" t="s">
        <v>588</v>
      </c>
      <c r="F23" s="486"/>
      <c r="G23" s="487"/>
      <c r="H23"/>
      <c r="I23"/>
      <c r="J23"/>
      <c r="K23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</row>
    <row r="24" spans="1:42" s="503" customFormat="1" ht="11.25" customHeight="1">
      <c r="A24" s="499"/>
      <c r="B24" s="500"/>
      <c r="C24" s="501"/>
      <c r="D24" s="507" t="s">
        <v>589</v>
      </c>
      <c r="E24" s="485"/>
      <c r="F24" s="486">
        <v>20540</v>
      </c>
      <c r="G24" s="487">
        <v>20782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488" customFormat="1" ht="10.5" customHeight="1">
      <c r="A25" s="489" t="s">
        <v>590</v>
      </c>
      <c r="B25" s="490" t="s">
        <v>591</v>
      </c>
      <c r="C25" s="491">
        <v>200</v>
      </c>
      <c r="D25" s="492" t="s">
        <v>592</v>
      </c>
      <c r="E25" s="485"/>
      <c r="F25" s="486"/>
      <c r="G25" s="487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488" customFormat="1" ht="10.5" customHeight="1">
      <c r="A26" s="489" t="s">
        <v>593</v>
      </c>
      <c r="B26" s="490" t="s">
        <v>591</v>
      </c>
      <c r="C26" s="491">
        <v>292</v>
      </c>
      <c r="D26" s="492" t="s">
        <v>594</v>
      </c>
      <c r="E26" s="485"/>
      <c r="F26" s="486"/>
      <c r="G26" s="487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488" customFormat="1" ht="10.5" customHeight="1">
      <c r="A27" s="489" t="s">
        <v>578</v>
      </c>
      <c r="B27" s="490" t="s">
        <v>574</v>
      </c>
      <c r="C27" s="491">
        <v>-250</v>
      </c>
      <c r="D27" s="492" t="s">
        <v>595</v>
      </c>
      <c r="E27" s="485"/>
      <c r="F27" s="486"/>
      <c r="G27" s="48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485" customFormat="1" ht="11.25" customHeight="1">
      <c r="A28" s="489"/>
      <c r="B28" s="490"/>
      <c r="C28" s="506"/>
      <c r="D28" s="507" t="s">
        <v>596</v>
      </c>
      <c r="F28" s="486">
        <v>90237</v>
      </c>
      <c r="G28" s="487">
        <v>100829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488" customFormat="1" ht="10.5" customHeight="1">
      <c r="A29" s="489" t="s">
        <v>597</v>
      </c>
      <c r="B29" s="490" t="s">
        <v>598</v>
      </c>
      <c r="C29" s="491">
        <v>9572</v>
      </c>
      <c r="D29" s="492" t="s">
        <v>599</v>
      </c>
      <c r="E29" s="485"/>
      <c r="F29" s="486"/>
      <c r="G29" s="487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488" customFormat="1" ht="10.5" customHeight="1">
      <c r="A30" s="489" t="s">
        <v>600</v>
      </c>
      <c r="B30" s="490" t="s">
        <v>560</v>
      </c>
      <c r="C30" s="491">
        <v>1020</v>
      </c>
      <c r="D30" s="492" t="s">
        <v>601</v>
      </c>
      <c r="E30" s="485"/>
      <c r="F30" s="486"/>
      <c r="G30" s="487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503" customFormat="1" ht="11.25" customHeight="1">
      <c r="A31" s="499"/>
      <c r="B31" s="500"/>
      <c r="C31" s="501"/>
      <c r="D31" s="502" t="s">
        <v>602</v>
      </c>
      <c r="E31" s="485"/>
      <c r="F31" s="486">
        <v>35952</v>
      </c>
      <c r="G31" s="487">
        <v>38207.2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488" customFormat="1" ht="10.5" customHeight="1">
      <c r="A32" s="489" t="s">
        <v>603</v>
      </c>
      <c r="B32" s="490" t="s">
        <v>604</v>
      </c>
      <c r="C32" s="491">
        <v>-50</v>
      </c>
      <c r="D32" s="492" t="s">
        <v>605</v>
      </c>
      <c r="E32" s="485"/>
      <c r="F32" s="486"/>
      <c r="G32" s="487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488" customFormat="1" ht="10.5" customHeight="1">
      <c r="A33" s="489" t="s">
        <v>606</v>
      </c>
      <c r="B33" s="490" t="s">
        <v>560</v>
      </c>
      <c r="C33" s="491">
        <v>2200</v>
      </c>
      <c r="D33" s="492" t="s">
        <v>601</v>
      </c>
      <c r="E33" s="485"/>
      <c r="F33" s="486"/>
      <c r="G33" s="487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488" customFormat="1" ht="21.75" customHeight="1">
      <c r="A34" s="489" t="s">
        <v>576</v>
      </c>
      <c r="B34" s="490" t="s">
        <v>574</v>
      </c>
      <c r="C34" s="491">
        <v>0</v>
      </c>
      <c r="D34" s="492" t="s">
        <v>607</v>
      </c>
      <c r="E34" s="504">
        <v>98031</v>
      </c>
      <c r="F34" s="486"/>
      <c r="G34" s="487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488" customFormat="1" ht="10.5" customHeight="1">
      <c r="A35" s="489" t="s">
        <v>608</v>
      </c>
      <c r="B35" s="490" t="s">
        <v>574</v>
      </c>
      <c r="C35" s="491">
        <v>105.2</v>
      </c>
      <c r="D35" s="492" t="s">
        <v>609</v>
      </c>
      <c r="E35" s="485">
        <v>97188</v>
      </c>
      <c r="F35" s="486"/>
      <c r="G35" s="487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485" customFormat="1" ht="10.5" customHeight="1">
      <c r="A36" s="489"/>
      <c r="B36" s="490"/>
      <c r="C36" s="506"/>
      <c r="D36" s="502" t="s">
        <v>610</v>
      </c>
      <c r="F36" s="508">
        <v>341</v>
      </c>
      <c r="G36" s="509">
        <v>341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503" customFormat="1" ht="11.25" customHeight="1">
      <c r="A37" s="499"/>
      <c r="B37" s="500"/>
      <c r="C37" s="501"/>
      <c r="D37" s="502" t="s">
        <v>611</v>
      </c>
      <c r="E37" s="485"/>
      <c r="F37" s="486">
        <v>143</v>
      </c>
      <c r="G37" s="487">
        <v>143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503" customFormat="1" ht="11.25" customHeight="1">
      <c r="A38" s="499"/>
      <c r="B38" s="500"/>
      <c r="C38" s="501"/>
      <c r="D38" s="510" t="s">
        <v>612</v>
      </c>
      <c r="E38" s="485"/>
      <c r="F38" s="486">
        <v>4080</v>
      </c>
      <c r="G38" s="487">
        <v>4780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488" customFormat="1" ht="10.5" customHeight="1">
      <c r="A39" s="489" t="s">
        <v>613</v>
      </c>
      <c r="B39" s="490" t="s">
        <v>560</v>
      </c>
      <c r="C39" s="491">
        <v>300</v>
      </c>
      <c r="D39" s="492" t="s">
        <v>601</v>
      </c>
      <c r="E39" s="485"/>
      <c r="F39" s="486"/>
      <c r="G39" s="487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488" customFormat="1" ht="10.5" customHeight="1">
      <c r="A40" s="489" t="s">
        <v>614</v>
      </c>
      <c r="B40" s="490" t="s">
        <v>598</v>
      </c>
      <c r="C40" s="491">
        <v>-100</v>
      </c>
      <c r="D40" s="492" t="s">
        <v>615</v>
      </c>
      <c r="E40" s="485"/>
      <c r="F40" s="486"/>
      <c r="G40" s="487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488" customFormat="1" ht="10.5" customHeight="1">
      <c r="A41" s="489" t="s">
        <v>616</v>
      </c>
      <c r="B41" s="490" t="s">
        <v>553</v>
      </c>
      <c r="C41" s="491">
        <v>500</v>
      </c>
      <c r="D41" s="492" t="s">
        <v>617</v>
      </c>
      <c r="E41" s="485"/>
      <c r="F41" s="486"/>
      <c r="G41" s="487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503" customFormat="1" ht="11.25" customHeight="1">
      <c r="A42" s="499"/>
      <c r="B42" s="500"/>
      <c r="C42" s="501"/>
      <c r="D42" s="502" t="s">
        <v>618</v>
      </c>
      <c r="E42" s="485"/>
      <c r="F42" s="486">
        <v>800</v>
      </c>
      <c r="G42" s="487">
        <v>1800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s="488" customFormat="1" ht="10.5" customHeight="1">
      <c r="A43" s="489" t="s">
        <v>619</v>
      </c>
      <c r="B43" s="490" t="s">
        <v>591</v>
      </c>
      <c r="C43" s="491">
        <v>1000</v>
      </c>
      <c r="D43" s="492" t="s">
        <v>620</v>
      </c>
      <c r="E43" s="485"/>
      <c r="F43" s="486"/>
      <c r="G43" s="487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s="503" customFormat="1" ht="11.25" customHeight="1">
      <c r="A44" s="499"/>
      <c r="B44" s="500"/>
      <c r="C44" s="501"/>
      <c r="D44" s="502" t="s">
        <v>621</v>
      </c>
      <c r="E44" s="485"/>
      <c r="F44" s="486">
        <v>350</v>
      </c>
      <c r="G44" s="487">
        <v>350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s="503" customFormat="1" ht="11.25" customHeight="1">
      <c r="A45" s="499"/>
      <c r="B45" s="500"/>
      <c r="C45" s="501"/>
      <c r="D45" s="502" t="s">
        <v>622</v>
      </c>
      <c r="E45" s="485"/>
      <c r="F45" s="486">
        <v>11180</v>
      </c>
      <c r="G45" s="487">
        <v>11180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s="503" customFormat="1" ht="11.25" customHeight="1">
      <c r="A46" s="499"/>
      <c r="B46" s="500"/>
      <c r="C46" s="501"/>
      <c r="D46" s="502" t="s">
        <v>623</v>
      </c>
      <c r="E46" s="485"/>
      <c r="F46" s="486">
        <v>163860</v>
      </c>
      <c r="G46" s="487">
        <v>184175.9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s="488" customFormat="1" ht="10.5" customHeight="1">
      <c r="A47" s="489" t="s">
        <v>624</v>
      </c>
      <c r="B47" s="490" t="s">
        <v>560</v>
      </c>
      <c r="C47" s="491">
        <v>10875</v>
      </c>
      <c r="D47" s="492" t="s">
        <v>601</v>
      </c>
      <c r="E47" s="485"/>
      <c r="F47" s="486"/>
      <c r="G47" s="48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s="488" customFormat="1" ht="10.5" customHeight="1">
      <c r="A48" s="489" t="s">
        <v>625</v>
      </c>
      <c r="B48" s="490" t="s">
        <v>591</v>
      </c>
      <c r="C48" s="491">
        <v>150</v>
      </c>
      <c r="D48" s="492" t="s">
        <v>626</v>
      </c>
      <c r="E48" s="485"/>
      <c r="F48" s="486"/>
      <c r="G48" s="487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s="488" customFormat="1" ht="10.5" customHeight="1">
      <c r="A49" s="489" t="s">
        <v>627</v>
      </c>
      <c r="B49" s="490" t="s">
        <v>591</v>
      </c>
      <c r="C49" s="491">
        <v>7340.9</v>
      </c>
      <c r="D49" s="492" t="s">
        <v>628</v>
      </c>
      <c r="E49" s="485"/>
      <c r="F49" s="486"/>
      <c r="G49" s="487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s="488" customFormat="1" ht="10.5" customHeight="1">
      <c r="A50" s="489" t="s">
        <v>580</v>
      </c>
      <c r="B50" s="490" t="s">
        <v>574</v>
      </c>
      <c r="C50" s="491">
        <v>1950</v>
      </c>
      <c r="D50" s="492" t="s">
        <v>629</v>
      </c>
      <c r="E50" s="485"/>
      <c r="F50" s="486"/>
      <c r="G50" s="487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s="3" customFormat="1" ht="11.25" customHeight="1">
      <c r="A51" s="511"/>
      <c r="B51" s="512"/>
      <c r="C51" s="11"/>
      <c r="D51" s="502" t="s">
        <v>630</v>
      </c>
      <c r="F51" s="486">
        <v>22500</v>
      </c>
      <c r="G51" s="487">
        <v>22800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488" customFormat="1" ht="10.5" customHeight="1">
      <c r="A52" s="489" t="s">
        <v>631</v>
      </c>
      <c r="B52" s="490" t="s">
        <v>632</v>
      </c>
      <c r="C52" s="491">
        <v>300</v>
      </c>
      <c r="D52" s="492" t="s">
        <v>633</v>
      </c>
      <c r="E52" s="485"/>
      <c r="F52" s="486"/>
      <c r="G52" s="487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485" customFormat="1" ht="11.25" customHeight="1">
      <c r="A53" s="489"/>
      <c r="B53" s="500"/>
      <c r="C53" s="501"/>
      <c r="D53" s="502" t="s">
        <v>634</v>
      </c>
      <c r="F53" s="486">
        <v>1830</v>
      </c>
      <c r="G53" s="487">
        <v>1830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485" customFormat="1" ht="11.25" customHeight="1">
      <c r="A54" s="489"/>
      <c r="B54" s="500"/>
      <c r="C54" s="501"/>
      <c r="D54" s="502" t="s">
        <v>635</v>
      </c>
      <c r="F54" s="486">
        <v>169090</v>
      </c>
      <c r="G54" s="487">
        <v>171602.4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s="488" customFormat="1" ht="10.5" customHeight="1">
      <c r="A55" s="489" t="s">
        <v>636</v>
      </c>
      <c r="B55" s="490" t="s">
        <v>549</v>
      </c>
      <c r="C55" s="491">
        <v>1546.6</v>
      </c>
      <c r="D55" s="492" t="s">
        <v>550</v>
      </c>
      <c r="E55" s="485"/>
      <c r="F55" s="486"/>
      <c r="G55" s="487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s="488" customFormat="1" ht="10.5" customHeight="1">
      <c r="A56" s="489" t="s">
        <v>567</v>
      </c>
      <c r="B56" s="490" t="s">
        <v>568</v>
      </c>
      <c r="C56" s="491">
        <v>965.8</v>
      </c>
      <c r="D56" s="492" t="s">
        <v>637</v>
      </c>
      <c r="E56" s="485"/>
      <c r="F56" s="486"/>
      <c r="G56" s="487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s="3" customFormat="1" ht="11.25" customHeight="1">
      <c r="A57" s="511"/>
      <c r="B57" s="512"/>
      <c r="C57" s="11"/>
      <c r="D57" s="502" t="s">
        <v>638</v>
      </c>
      <c r="F57" s="486">
        <v>0</v>
      </c>
      <c r="G57" s="487">
        <v>127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s="485" customFormat="1" ht="10.5" customHeight="1">
      <c r="A58" s="489" t="s">
        <v>614</v>
      </c>
      <c r="B58" s="489" t="s">
        <v>598</v>
      </c>
      <c r="C58" s="506">
        <v>120</v>
      </c>
      <c r="D58" s="492" t="s">
        <v>639</v>
      </c>
      <c r="F58" s="497"/>
      <c r="G58" s="49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s="485" customFormat="1" ht="11.25" customHeight="1">
      <c r="A59" s="489" t="s">
        <v>585</v>
      </c>
      <c r="B59" s="505" t="s">
        <v>574</v>
      </c>
      <c r="C59" s="506">
        <v>7</v>
      </c>
      <c r="D59" s="492" t="s">
        <v>640</v>
      </c>
      <c r="F59" s="486"/>
      <c r="G59" s="487"/>
      <c r="H59"/>
      <c r="I59"/>
      <c r="J59"/>
      <c r="K59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</row>
    <row r="60" spans="1:42" s="3" customFormat="1" ht="11.25" customHeight="1">
      <c r="A60" s="511"/>
      <c r="B60" s="512"/>
      <c r="C60" s="11"/>
      <c r="D60" s="502" t="s">
        <v>641</v>
      </c>
      <c r="F60" s="486">
        <v>8584</v>
      </c>
      <c r="G60" s="487">
        <v>9334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s="488" customFormat="1" ht="10.5" customHeight="1">
      <c r="A61" s="489" t="s">
        <v>642</v>
      </c>
      <c r="B61" s="490" t="s">
        <v>560</v>
      </c>
      <c r="C61" s="491">
        <v>750</v>
      </c>
      <c r="D61" s="492" t="s">
        <v>601</v>
      </c>
      <c r="E61" s="485"/>
      <c r="F61" s="486"/>
      <c r="G61" s="487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s="503" customFormat="1" ht="11.25" customHeight="1">
      <c r="A62" s="489"/>
      <c r="B62" s="513"/>
      <c r="C62" s="514"/>
      <c r="D62" s="502" t="s">
        <v>643</v>
      </c>
      <c r="E62" s="485"/>
      <c r="F62" s="486">
        <v>9590</v>
      </c>
      <c r="G62" s="487">
        <v>9590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s="503" customFormat="1" ht="11.25" customHeight="1">
      <c r="A63" s="489"/>
      <c r="B63" s="513"/>
      <c r="C63" s="515"/>
      <c r="D63" s="502" t="s">
        <v>644</v>
      </c>
      <c r="E63" s="485"/>
      <c r="F63" s="486">
        <v>2908</v>
      </c>
      <c r="G63" s="487">
        <v>7908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s="488" customFormat="1" ht="10.5" customHeight="1">
      <c r="A64" s="489" t="s">
        <v>645</v>
      </c>
      <c r="B64" s="490" t="s">
        <v>565</v>
      </c>
      <c r="C64" s="491">
        <v>5000</v>
      </c>
      <c r="D64" s="492" t="s">
        <v>646</v>
      </c>
      <c r="E64" s="485"/>
      <c r="F64" s="486"/>
      <c r="G64" s="487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s="503" customFormat="1" ht="11.25" customHeight="1">
      <c r="A65" s="489"/>
      <c r="B65" s="513"/>
      <c r="C65" s="515"/>
      <c r="D65" s="502" t="s">
        <v>647</v>
      </c>
      <c r="E65" s="485"/>
      <c r="F65" s="486">
        <v>12370</v>
      </c>
      <c r="G65" s="487">
        <v>12370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s="485" customFormat="1" ht="11.25" customHeight="1">
      <c r="A66" s="489"/>
      <c r="B66" s="513"/>
      <c r="C66" s="498"/>
      <c r="D66" s="502" t="s">
        <v>648</v>
      </c>
      <c r="F66" s="486">
        <v>350</v>
      </c>
      <c r="G66" s="487">
        <v>350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s="485" customFormat="1" ht="11.25" customHeight="1">
      <c r="A67" s="489"/>
      <c r="B67" s="513"/>
      <c r="C67" s="498"/>
      <c r="D67" s="502" t="s">
        <v>649</v>
      </c>
      <c r="F67" s="486">
        <v>4049</v>
      </c>
      <c r="G67" s="487">
        <v>4081.9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s="488" customFormat="1" ht="10.5" customHeight="1">
      <c r="A68" s="489" t="s">
        <v>650</v>
      </c>
      <c r="B68" s="490" t="s">
        <v>549</v>
      </c>
      <c r="C68" s="491">
        <v>32.9</v>
      </c>
      <c r="D68" s="492" t="s">
        <v>550</v>
      </c>
      <c r="E68" s="485"/>
      <c r="F68" s="486"/>
      <c r="G68" s="487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s="157" customFormat="1" ht="12" customHeight="1">
      <c r="A69" s="516" t="s">
        <v>651</v>
      </c>
      <c r="B69" s="517"/>
      <c r="C69" s="518"/>
      <c r="D69" s="519"/>
      <c r="E69" s="520"/>
      <c r="F69" s="521">
        <f>SUM(F3:F67)</f>
        <v>653882</v>
      </c>
      <c r="G69" s="522">
        <f>SUM(G3:G67)</f>
        <v>743400.1000000001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7" ht="10.5" customHeight="1">
      <c r="A70" s="523"/>
      <c r="B70" s="524"/>
      <c r="C70" s="525"/>
      <c r="D70" s="526"/>
      <c r="E70" s="527"/>
      <c r="F70" s="528"/>
      <c r="G70" s="529"/>
    </row>
    <row r="71" spans="1:42" s="503" customFormat="1" ht="11.25" customHeight="1">
      <c r="A71" s="489"/>
      <c r="B71" s="513"/>
      <c r="C71" s="514"/>
      <c r="D71" s="502" t="s">
        <v>652</v>
      </c>
      <c r="E71" s="485"/>
      <c r="F71" s="486">
        <v>1313</v>
      </c>
      <c r="G71" s="487">
        <v>4495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s="488" customFormat="1" ht="10.5" customHeight="1">
      <c r="A72" s="489" t="s">
        <v>653</v>
      </c>
      <c r="B72" s="490" t="s">
        <v>560</v>
      </c>
      <c r="C72" s="491">
        <v>150</v>
      </c>
      <c r="D72" s="492" t="s">
        <v>561</v>
      </c>
      <c r="E72" s="485"/>
      <c r="F72" s="486"/>
      <c r="G72" s="487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s="488" customFormat="1" ht="10.5" customHeight="1">
      <c r="A73" s="489" t="s">
        <v>654</v>
      </c>
      <c r="B73" s="490" t="s">
        <v>655</v>
      </c>
      <c r="C73" s="491">
        <v>2542</v>
      </c>
      <c r="D73" s="492" t="s">
        <v>656</v>
      </c>
      <c r="E73" s="504">
        <v>33150</v>
      </c>
      <c r="F73" s="486"/>
      <c r="G73" s="487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s="488" customFormat="1" ht="10.5" customHeight="1">
      <c r="A74" s="489" t="s">
        <v>578</v>
      </c>
      <c r="B74" s="490" t="s">
        <v>574</v>
      </c>
      <c r="C74" s="491">
        <v>490</v>
      </c>
      <c r="D74" s="492" t="s">
        <v>663</v>
      </c>
      <c r="E74" s="504"/>
      <c r="F74" s="486"/>
      <c r="G74" s="487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s="503" customFormat="1" ht="11.25" customHeight="1">
      <c r="A75" s="489"/>
      <c r="B75" s="513"/>
      <c r="C75" s="530"/>
      <c r="D75" s="502" t="s">
        <v>664</v>
      </c>
      <c r="E75" s="504"/>
      <c r="F75" s="486">
        <v>500</v>
      </c>
      <c r="G75" s="487">
        <v>1317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s="488" customFormat="1" ht="10.5" customHeight="1">
      <c r="A76" s="489" t="s">
        <v>665</v>
      </c>
      <c r="B76" s="490" t="s">
        <v>655</v>
      </c>
      <c r="C76" s="491">
        <v>817</v>
      </c>
      <c r="D76" s="492" t="s">
        <v>656</v>
      </c>
      <c r="E76" s="504">
        <v>33150</v>
      </c>
      <c r="F76" s="486"/>
      <c r="G76" s="487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s="503" customFormat="1" ht="11.25" customHeight="1">
      <c r="A77" s="489"/>
      <c r="B77" s="513"/>
      <c r="C77" s="530"/>
      <c r="D77" s="502" t="s">
        <v>666</v>
      </c>
      <c r="E77" s="504"/>
      <c r="F77" s="486">
        <v>1022</v>
      </c>
      <c r="G77" s="487">
        <v>3637</v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s="488" customFormat="1" ht="10.5" customHeight="1">
      <c r="A78" s="489" t="s">
        <v>667</v>
      </c>
      <c r="B78" s="490" t="s">
        <v>655</v>
      </c>
      <c r="C78" s="491">
        <v>2615</v>
      </c>
      <c r="D78" s="492" t="s">
        <v>656</v>
      </c>
      <c r="E78" s="504">
        <v>33150</v>
      </c>
      <c r="F78" s="486"/>
      <c r="G78" s="487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s="503" customFormat="1" ht="11.25" customHeight="1">
      <c r="A79" s="489"/>
      <c r="B79" s="513"/>
      <c r="C79" s="530"/>
      <c r="D79" s="502" t="s">
        <v>668</v>
      </c>
      <c r="E79" s="504"/>
      <c r="F79" s="486">
        <v>993</v>
      </c>
      <c r="G79" s="487">
        <v>2641</v>
      </c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s="488" customFormat="1" ht="10.5" customHeight="1">
      <c r="A80" s="489" t="s">
        <v>669</v>
      </c>
      <c r="B80" s="490" t="s">
        <v>655</v>
      </c>
      <c r="C80" s="491">
        <v>1648</v>
      </c>
      <c r="D80" s="492" t="s">
        <v>656</v>
      </c>
      <c r="E80" s="504">
        <v>33150</v>
      </c>
      <c r="F80" s="486"/>
      <c r="G80" s="487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 s="503" customFormat="1" ht="11.25" customHeight="1">
      <c r="A81" s="489"/>
      <c r="B81" s="513"/>
      <c r="C81" s="530"/>
      <c r="D81" s="502" t="s">
        <v>670</v>
      </c>
      <c r="E81" s="504"/>
      <c r="F81" s="486">
        <v>2343</v>
      </c>
      <c r="G81" s="487">
        <v>4383</v>
      </c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2" s="488" customFormat="1" ht="10.5" customHeight="1">
      <c r="A82" s="489" t="s">
        <v>671</v>
      </c>
      <c r="B82" s="490" t="s">
        <v>655</v>
      </c>
      <c r="C82" s="491">
        <v>2015</v>
      </c>
      <c r="D82" s="492" t="s">
        <v>656</v>
      </c>
      <c r="E82" s="504">
        <v>33150</v>
      </c>
      <c r="F82" s="486"/>
      <c r="G82" s="487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s="488" customFormat="1" ht="10.5" customHeight="1">
      <c r="A83" s="489" t="s">
        <v>672</v>
      </c>
      <c r="B83" s="490" t="s">
        <v>553</v>
      </c>
      <c r="C83" s="491">
        <v>25</v>
      </c>
      <c r="D83" s="492" t="s">
        <v>673</v>
      </c>
      <c r="E83" s="504">
        <v>33150</v>
      </c>
      <c r="F83" s="486"/>
      <c r="G83" s="487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 s="503" customFormat="1" ht="11.25" customHeight="1">
      <c r="A84" s="489"/>
      <c r="B84" s="513"/>
      <c r="C84" s="530"/>
      <c r="D84" s="502" t="s">
        <v>674</v>
      </c>
      <c r="E84" s="504"/>
      <c r="F84" s="486">
        <v>1678</v>
      </c>
      <c r="G84" s="487">
        <v>3728</v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1:42" s="488" customFormat="1" ht="10.5" customHeight="1">
      <c r="A85" s="489" t="s">
        <v>675</v>
      </c>
      <c r="B85" s="490" t="s">
        <v>655</v>
      </c>
      <c r="C85" s="491">
        <v>2050</v>
      </c>
      <c r="D85" s="492" t="s">
        <v>656</v>
      </c>
      <c r="E85" s="504">
        <v>33150</v>
      </c>
      <c r="F85" s="486"/>
      <c r="G85" s="487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:42" s="503" customFormat="1" ht="11.25" customHeight="1">
      <c r="A86" s="489"/>
      <c r="B86" s="513"/>
      <c r="C86" s="530"/>
      <c r="D86" s="502" t="s">
        <v>676</v>
      </c>
      <c r="E86" s="504"/>
      <c r="F86" s="486">
        <v>570</v>
      </c>
      <c r="G86" s="487">
        <v>2468</v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1:42" s="488" customFormat="1" ht="10.5" customHeight="1">
      <c r="A87" s="489" t="s">
        <v>677</v>
      </c>
      <c r="B87" s="490" t="s">
        <v>655</v>
      </c>
      <c r="C87" s="491">
        <v>1898</v>
      </c>
      <c r="D87" s="492" t="s">
        <v>656</v>
      </c>
      <c r="E87" s="504">
        <v>33150</v>
      </c>
      <c r="F87" s="486"/>
      <c r="G87" s="4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1:42" s="503" customFormat="1" ht="11.25" customHeight="1">
      <c r="A88" s="489"/>
      <c r="B88" s="513"/>
      <c r="C88" s="530"/>
      <c r="D88" s="502" t="s">
        <v>678</v>
      </c>
      <c r="E88" s="504"/>
      <c r="F88" s="486">
        <v>1013</v>
      </c>
      <c r="G88" s="487">
        <v>2879</v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1:42" s="488" customFormat="1" ht="10.5" customHeight="1">
      <c r="A89" s="489" t="s">
        <v>679</v>
      </c>
      <c r="B89" s="490" t="s">
        <v>655</v>
      </c>
      <c r="C89" s="491">
        <v>1866</v>
      </c>
      <c r="D89" s="492" t="s">
        <v>656</v>
      </c>
      <c r="E89" s="504">
        <v>33150</v>
      </c>
      <c r="F89" s="486"/>
      <c r="G89" s="487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:42" s="503" customFormat="1" ht="11.25" customHeight="1">
      <c r="A90" s="489"/>
      <c r="B90" s="513"/>
      <c r="C90" s="530"/>
      <c r="D90" s="502" t="s">
        <v>680</v>
      </c>
      <c r="E90" s="504"/>
      <c r="F90" s="486">
        <v>258</v>
      </c>
      <c r="G90" s="487">
        <v>1385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1:42" s="488" customFormat="1" ht="10.5" customHeight="1">
      <c r="A91" s="489" t="s">
        <v>681</v>
      </c>
      <c r="B91" s="490" t="s">
        <v>655</v>
      </c>
      <c r="C91" s="491">
        <v>1127</v>
      </c>
      <c r="D91" s="492" t="s">
        <v>656</v>
      </c>
      <c r="E91" s="504">
        <v>33150</v>
      </c>
      <c r="F91" s="486"/>
      <c r="G91" s="487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1:42" s="503" customFormat="1" ht="11.25" customHeight="1">
      <c r="A92" s="489"/>
      <c r="B92" s="513"/>
      <c r="C92" s="530"/>
      <c r="D92" s="502" t="s">
        <v>682</v>
      </c>
      <c r="E92" s="504"/>
      <c r="F92" s="486">
        <v>754</v>
      </c>
      <c r="G92" s="487">
        <v>2696</v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</row>
    <row r="93" spans="1:42" s="488" customFormat="1" ht="10.5" customHeight="1">
      <c r="A93" s="489" t="s">
        <v>683</v>
      </c>
      <c r="B93" s="490" t="s">
        <v>655</v>
      </c>
      <c r="C93" s="491">
        <v>1942</v>
      </c>
      <c r="D93" s="492" t="s">
        <v>656</v>
      </c>
      <c r="E93" s="504">
        <v>33150</v>
      </c>
      <c r="F93" s="486"/>
      <c r="G93" s="487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1:42" s="503" customFormat="1" ht="11.25" customHeight="1">
      <c r="A94" s="489"/>
      <c r="B94" s="513"/>
      <c r="C94" s="530"/>
      <c r="D94" s="502" t="s">
        <v>684</v>
      </c>
      <c r="E94" s="504"/>
      <c r="F94" s="486">
        <v>609</v>
      </c>
      <c r="G94" s="487">
        <v>1493</v>
      </c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1:42" s="488" customFormat="1" ht="10.5" customHeight="1">
      <c r="A95" s="489" t="s">
        <v>685</v>
      </c>
      <c r="B95" s="490" t="s">
        <v>655</v>
      </c>
      <c r="C95" s="491">
        <v>884</v>
      </c>
      <c r="D95" s="492" t="s">
        <v>656</v>
      </c>
      <c r="E95" s="504">
        <v>33150</v>
      </c>
      <c r="F95" s="486"/>
      <c r="G95" s="487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1:42" s="503" customFormat="1" ht="11.25" customHeight="1">
      <c r="A96" s="489"/>
      <c r="B96" s="513"/>
      <c r="C96" s="530"/>
      <c r="D96" s="502" t="s">
        <v>686</v>
      </c>
      <c r="E96" s="485"/>
      <c r="F96" s="486">
        <v>3863</v>
      </c>
      <c r="G96" s="487">
        <v>12758</v>
      </c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spans="1:42" s="503" customFormat="1" ht="11.25" customHeight="1">
      <c r="A97" s="489" t="s">
        <v>687</v>
      </c>
      <c r="B97" s="490" t="s">
        <v>655</v>
      </c>
      <c r="C97" s="506">
        <v>8849</v>
      </c>
      <c r="D97" s="492" t="s">
        <v>656</v>
      </c>
      <c r="E97" s="485">
        <v>33150</v>
      </c>
      <c r="F97" s="486"/>
      <c r="G97" s="48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</row>
    <row r="98" spans="1:42" s="488" customFormat="1" ht="10.5" customHeight="1">
      <c r="A98" s="489" t="s">
        <v>688</v>
      </c>
      <c r="B98" s="490" t="s">
        <v>553</v>
      </c>
      <c r="C98" s="491">
        <v>46</v>
      </c>
      <c r="D98" s="492" t="s">
        <v>673</v>
      </c>
      <c r="E98" s="504">
        <v>33150</v>
      </c>
      <c r="F98" s="486"/>
      <c r="G98" s="487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1:42" s="503" customFormat="1" ht="11.25" customHeight="1">
      <c r="A99" s="489"/>
      <c r="B99" s="513"/>
      <c r="C99" s="530"/>
      <c r="D99" s="502" t="s">
        <v>689</v>
      </c>
      <c r="E99" s="485"/>
      <c r="F99" s="486">
        <v>7416</v>
      </c>
      <c r="G99" s="487">
        <v>20453</v>
      </c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1:42" s="503" customFormat="1" ht="11.25" customHeight="1">
      <c r="A100" s="489" t="s">
        <v>690</v>
      </c>
      <c r="B100" s="490" t="s">
        <v>655</v>
      </c>
      <c r="C100" s="506">
        <v>13037</v>
      </c>
      <c r="D100" s="492" t="s">
        <v>656</v>
      </c>
      <c r="E100" s="485">
        <v>33150</v>
      </c>
      <c r="F100" s="486"/>
      <c r="G100" s="487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1:42" s="503" customFormat="1" ht="11.25" customHeight="1">
      <c r="A101" s="489"/>
      <c r="B101" s="513"/>
      <c r="C101" s="530"/>
      <c r="D101" s="502" t="s">
        <v>691</v>
      </c>
      <c r="E101" s="485"/>
      <c r="F101" s="486">
        <v>6206</v>
      </c>
      <c r="G101" s="487">
        <v>15994</v>
      </c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1:42" s="503" customFormat="1" ht="11.25" customHeight="1">
      <c r="A102" s="489" t="s">
        <v>692</v>
      </c>
      <c r="B102" s="490" t="s">
        <v>655</v>
      </c>
      <c r="C102" s="506">
        <v>9788</v>
      </c>
      <c r="D102" s="492" t="s">
        <v>656</v>
      </c>
      <c r="E102" s="485">
        <v>33150</v>
      </c>
      <c r="F102" s="486"/>
      <c r="G102" s="487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  <row r="103" spans="1:42" s="503" customFormat="1" ht="11.25" customHeight="1">
      <c r="A103" s="489"/>
      <c r="B103" s="513"/>
      <c r="C103" s="530"/>
      <c r="D103" s="502" t="s">
        <v>693</v>
      </c>
      <c r="E103" s="485"/>
      <c r="F103" s="486">
        <v>3803</v>
      </c>
      <c r="G103" s="487">
        <v>13426</v>
      </c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</row>
    <row r="104" spans="1:42" s="503" customFormat="1" ht="11.25" customHeight="1">
      <c r="A104" s="489" t="s">
        <v>694</v>
      </c>
      <c r="B104" s="490" t="s">
        <v>655</v>
      </c>
      <c r="C104" s="506">
        <v>9623</v>
      </c>
      <c r="D104" s="492" t="s">
        <v>656</v>
      </c>
      <c r="E104" s="485">
        <v>33150</v>
      </c>
      <c r="F104" s="486"/>
      <c r="G104" s="487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:42" s="503" customFormat="1" ht="11.25" customHeight="1">
      <c r="A105" s="489"/>
      <c r="B105" s="513"/>
      <c r="C105" s="530"/>
      <c r="D105" s="502" t="s">
        <v>695</v>
      </c>
      <c r="E105" s="485"/>
      <c r="F105" s="486">
        <v>3556</v>
      </c>
      <c r="G105" s="487">
        <v>10032</v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2" s="503" customFormat="1" ht="22.5" customHeight="1">
      <c r="A106" s="489" t="s">
        <v>696</v>
      </c>
      <c r="B106" s="490" t="s">
        <v>655</v>
      </c>
      <c r="C106" s="506">
        <v>40</v>
      </c>
      <c r="D106" s="492" t="s">
        <v>697</v>
      </c>
      <c r="E106" s="485"/>
      <c r="F106" s="486"/>
      <c r="G106" s="487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 s="503" customFormat="1" ht="11.25" customHeight="1">
      <c r="A107" s="489" t="s">
        <v>698</v>
      </c>
      <c r="B107" s="490" t="s">
        <v>655</v>
      </c>
      <c r="C107" s="506">
        <v>6436</v>
      </c>
      <c r="D107" s="492" t="s">
        <v>656</v>
      </c>
      <c r="E107" s="485">
        <v>33150</v>
      </c>
      <c r="F107" s="486"/>
      <c r="G107" s="48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1:42" s="503" customFormat="1" ht="11.25" customHeight="1">
      <c r="A108" s="489"/>
      <c r="B108" s="513"/>
      <c r="C108" s="530"/>
      <c r="D108" s="502" t="s">
        <v>699</v>
      </c>
      <c r="E108" s="485"/>
      <c r="F108" s="486">
        <v>4727</v>
      </c>
      <c r="G108" s="487">
        <v>10404</v>
      </c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</row>
    <row r="109" spans="1:42" s="503" customFormat="1" ht="11.25" customHeight="1">
      <c r="A109" s="489" t="s">
        <v>700</v>
      </c>
      <c r="B109" s="490" t="s">
        <v>655</v>
      </c>
      <c r="C109" s="506">
        <v>5643</v>
      </c>
      <c r="D109" s="492" t="s">
        <v>656</v>
      </c>
      <c r="E109" s="485">
        <v>33150</v>
      </c>
      <c r="F109" s="486"/>
      <c r="G109" s="487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</row>
    <row r="110" spans="1:42" s="488" customFormat="1" ht="10.5" customHeight="1">
      <c r="A110" s="489" t="s">
        <v>701</v>
      </c>
      <c r="B110" s="490" t="s">
        <v>553</v>
      </c>
      <c r="C110" s="491">
        <v>34</v>
      </c>
      <c r="D110" s="492" t="s">
        <v>673</v>
      </c>
      <c r="E110" s="504">
        <v>33150</v>
      </c>
      <c r="F110" s="486"/>
      <c r="G110" s="487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1:42" s="503" customFormat="1" ht="11.25" customHeight="1">
      <c r="A111" s="489"/>
      <c r="B111" s="513"/>
      <c r="C111" s="530"/>
      <c r="D111" s="502" t="s">
        <v>702</v>
      </c>
      <c r="E111" s="485"/>
      <c r="F111" s="486">
        <v>1383</v>
      </c>
      <c r="G111" s="487">
        <v>7211</v>
      </c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</row>
    <row r="112" spans="1:42" s="503" customFormat="1" ht="11.25" customHeight="1">
      <c r="A112" s="489" t="s">
        <v>703</v>
      </c>
      <c r="B112" s="490" t="s">
        <v>655</v>
      </c>
      <c r="C112" s="506">
        <v>5828</v>
      </c>
      <c r="D112" s="492" t="s">
        <v>656</v>
      </c>
      <c r="E112" s="485">
        <v>33150</v>
      </c>
      <c r="F112" s="486"/>
      <c r="G112" s="487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</row>
    <row r="113" spans="1:42" s="503" customFormat="1" ht="11.25" customHeight="1">
      <c r="A113" s="489"/>
      <c r="B113" s="513"/>
      <c r="C113" s="530"/>
      <c r="D113" s="502" t="s">
        <v>704</v>
      </c>
      <c r="E113" s="485"/>
      <c r="F113" s="486">
        <v>3035</v>
      </c>
      <c r="G113" s="487">
        <v>9148</v>
      </c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1:42" s="503" customFormat="1" ht="11.25" customHeight="1">
      <c r="A114" s="489" t="s">
        <v>705</v>
      </c>
      <c r="B114" s="490" t="s">
        <v>655</v>
      </c>
      <c r="C114" s="506">
        <v>6113</v>
      </c>
      <c r="D114" s="492" t="s">
        <v>656</v>
      </c>
      <c r="E114" s="485">
        <v>33150</v>
      </c>
      <c r="F114" s="486"/>
      <c r="G114" s="487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1:42" s="503" customFormat="1" ht="11.25" customHeight="1">
      <c r="A115" s="489"/>
      <c r="B115" s="513"/>
      <c r="C115" s="530"/>
      <c r="D115" s="502" t="s">
        <v>706</v>
      </c>
      <c r="E115" s="485"/>
      <c r="F115" s="486">
        <v>3285</v>
      </c>
      <c r="G115" s="487">
        <v>11900</v>
      </c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1:42" s="503" customFormat="1" ht="11.25" customHeight="1">
      <c r="A116" s="489" t="s">
        <v>707</v>
      </c>
      <c r="B116" s="490" t="s">
        <v>655</v>
      </c>
      <c r="C116" s="506">
        <v>8615</v>
      </c>
      <c r="D116" s="492" t="s">
        <v>656</v>
      </c>
      <c r="E116" s="485">
        <v>33150</v>
      </c>
      <c r="F116" s="486"/>
      <c r="G116" s="487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7" spans="1:42" s="503" customFormat="1" ht="11.25" customHeight="1">
      <c r="A117" s="489"/>
      <c r="B117" s="513"/>
      <c r="C117" s="530"/>
      <c r="D117" s="502" t="s">
        <v>708</v>
      </c>
      <c r="E117" s="485"/>
      <c r="F117" s="486">
        <v>4159</v>
      </c>
      <c r="G117" s="487">
        <v>12123</v>
      </c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</row>
    <row r="118" spans="1:42" s="503" customFormat="1" ht="11.25" customHeight="1">
      <c r="A118" s="489" t="s">
        <v>709</v>
      </c>
      <c r="B118" s="490" t="s">
        <v>655</v>
      </c>
      <c r="C118" s="506">
        <v>7964</v>
      </c>
      <c r="D118" s="492" t="s">
        <v>656</v>
      </c>
      <c r="E118" s="485">
        <v>33150</v>
      </c>
      <c r="F118" s="486"/>
      <c r="G118" s="487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</row>
    <row r="119" spans="1:42" s="503" customFormat="1" ht="11.25" customHeight="1">
      <c r="A119" s="489"/>
      <c r="B119" s="513"/>
      <c r="C119" s="530"/>
      <c r="D119" s="502" t="s">
        <v>710</v>
      </c>
      <c r="E119" s="485"/>
      <c r="F119" s="486">
        <v>2806</v>
      </c>
      <c r="G119" s="487">
        <v>7890</v>
      </c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</row>
    <row r="120" spans="1:42" s="503" customFormat="1" ht="11.25" customHeight="1">
      <c r="A120" s="489" t="s">
        <v>711</v>
      </c>
      <c r="B120" s="490" t="s">
        <v>655</v>
      </c>
      <c r="C120" s="506">
        <v>5084</v>
      </c>
      <c r="D120" s="492" t="s">
        <v>656</v>
      </c>
      <c r="E120" s="485">
        <v>33150</v>
      </c>
      <c r="F120" s="486"/>
      <c r="G120" s="487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</row>
    <row r="121" spans="1:42" s="503" customFormat="1" ht="11.25" customHeight="1">
      <c r="A121" s="489"/>
      <c r="B121" s="513"/>
      <c r="C121" s="530"/>
      <c r="D121" s="502" t="s">
        <v>712</v>
      </c>
      <c r="E121" s="485"/>
      <c r="F121" s="486">
        <v>3167</v>
      </c>
      <c r="G121" s="487">
        <v>10102</v>
      </c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</row>
    <row r="122" spans="1:42" s="503" customFormat="1" ht="11.25" customHeight="1">
      <c r="A122" s="489" t="s">
        <v>713</v>
      </c>
      <c r="B122" s="490" t="s">
        <v>655</v>
      </c>
      <c r="C122" s="506">
        <v>6935</v>
      </c>
      <c r="D122" s="492" t="s">
        <v>656</v>
      </c>
      <c r="E122" s="485">
        <v>33150</v>
      </c>
      <c r="F122" s="486"/>
      <c r="G122" s="487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</row>
    <row r="123" spans="1:42" s="503" customFormat="1" ht="11.25" customHeight="1">
      <c r="A123" s="489"/>
      <c r="B123" s="513"/>
      <c r="C123" s="530"/>
      <c r="D123" s="502" t="s">
        <v>714</v>
      </c>
      <c r="E123" s="485"/>
      <c r="F123" s="486">
        <v>2361</v>
      </c>
      <c r="G123" s="487">
        <v>10493</v>
      </c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</row>
    <row r="124" spans="1:42" s="503" customFormat="1" ht="11.25" customHeight="1">
      <c r="A124" s="489" t="s">
        <v>715</v>
      </c>
      <c r="B124" s="490" t="s">
        <v>655</v>
      </c>
      <c r="C124" s="506">
        <v>8132</v>
      </c>
      <c r="D124" s="492" t="s">
        <v>656</v>
      </c>
      <c r="E124" s="485">
        <v>33150</v>
      </c>
      <c r="F124" s="486"/>
      <c r="G124" s="487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1:42" s="503" customFormat="1" ht="11.25" customHeight="1">
      <c r="A125" s="489"/>
      <c r="B125" s="513"/>
      <c r="C125" s="530"/>
      <c r="D125" s="502" t="s">
        <v>716</v>
      </c>
      <c r="E125" s="485"/>
      <c r="F125" s="486">
        <v>5162</v>
      </c>
      <c r="G125" s="487">
        <v>12051</v>
      </c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</row>
    <row r="126" spans="1:42" s="503" customFormat="1" ht="11.25" customHeight="1">
      <c r="A126" s="489" t="s">
        <v>717</v>
      </c>
      <c r="B126" s="490" t="s">
        <v>655</v>
      </c>
      <c r="C126" s="506">
        <v>6740</v>
      </c>
      <c r="D126" s="492" t="s">
        <v>656</v>
      </c>
      <c r="E126" s="485">
        <v>33150</v>
      </c>
      <c r="F126" s="486"/>
      <c r="G126" s="487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</row>
    <row r="127" spans="1:42" s="488" customFormat="1" ht="10.5" customHeight="1">
      <c r="A127" s="489" t="s">
        <v>718</v>
      </c>
      <c r="B127" s="490" t="s">
        <v>553</v>
      </c>
      <c r="C127" s="491">
        <v>149</v>
      </c>
      <c r="D127" s="492" t="s">
        <v>673</v>
      </c>
      <c r="E127" s="504">
        <v>33150</v>
      </c>
      <c r="F127" s="486"/>
      <c r="G127" s="48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1:42" s="503" customFormat="1" ht="11.25" customHeight="1">
      <c r="A128" s="489"/>
      <c r="B128" s="513"/>
      <c r="C128" s="530"/>
      <c r="D128" s="502" t="s">
        <v>719</v>
      </c>
      <c r="E128" s="485"/>
      <c r="F128" s="486">
        <v>2622</v>
      </c>
      <c r="G128" s="487">
        <v>9416</v>
      </c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</row>
    <row r="129" spans="1:42" s="503" customFormat="1" ht="11.25" customHeight="1">
      <c r="A129" s="489" t="s">
        <v>720</v>
      </c>
      <c r="B129" s="490" t="s">
        <v>655</v>
      </c>
      <c r="C129" s="506">
        <v>6794</v>
      </c>
      <c r="D129" s="492" t="s">
        <v>656</v>
      </c>
      <c r="E129" s="485">
        <v>33150</v>
      </c>
      <c r="F129" s="486"/>
      <c r="G129" s="487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</row>
    <row r="130" spans="1:42" s="503" customFormat="1" ht="11.25" customHeight="1">
      <c r="A130" s="489"/>
      <c r="B130" s="513"/>
      <c r="C130" s="530"/>
      <c r="D130" s="502" t="s">
        <v>721</v>
      </c>
      <c r="E130" s="485"/>
      <c r="F130" s="486">
        <v>1086</v>
      </c>
      <c r="G130" s="487">
        <v>2741</v>
      </c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</row>
    <row r="131" spans="1:42" s="503" customFormat="1" ht="11.25" customHeight="1">
      <c r="A131" s="489" t="s">
        <v>722</v>
      </c>
      <c r="B131" s="490" t="s">
        <v>655</v>
      </c>
      <c r="C131" s="506">
        <v>1655</v>
      </c>
      <c r="D131" s="492" t="s">
        <v>656</v>
      </c>
      <c r="E131" s="485">
        <v>33150</v>
      </c>
      <c r="F131" s="486"/>
      <c r="G131" s="487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</row>
    <row r="132" spans="1:42" s="503" customFormat="1" ht="11.25" customHeight="1">
      <c r="A132" s="489"/>
      <c r="B132" s="513"/>
      <c r="C132" s="530"/>
      <c r="D132" s="502" t="s">
        <v>723</v>
      </c>
      <c r="E132" s="485"/>
      <c r="F132" s="486">
        <v>728</v>
      </c>
      <c r="G132" s="487">
        <v>2523</v>
      </c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</row>
    <row r="133" spans="1:42" s="503" customFormat="1" ht="11.25" customHeight="1">
      <c r="A133" s="489" t="s">
        <v>724</v>
      </c>
      <c r="B133" s="490" t="s">
        <v>560</v>
      </c>
      <c r="C133" s="506">
        <v>70</v>
      </c>
      <c r="D133" s="492" t="s">
        <v>561</v>
      </c>
      <c r="E133" s="485"/>
      <c r="F133" s="486"/>
      <c r="G133" s="487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</row>
    <row r="134" spans="1:42" s="503" customFormat="1" ht="11.25" customHeight="1">
      <c r="A134" s="489" t="s">
        <v>725</v>
      </c>
      <c r="B134" s="490" t="s">
        <v>655</v>
      </c>
      <c r="C134" s="506">
        <v>1725</v>
      </c>
      <c r="D134" s="492" t="s">
        <v>656</v>
      </c>
      <c r="E134" s="485">
        <v>33150</v>
      </c>
      <c r="F134" s="486"/>
      <c r="G134" s="487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</row>
    <row r="135" spans="1:42" s="503" customFormat="1" ht="10.5" customHeight="1">
      <c r="A135" s="489"/>
      <c r="B135" s="513"/>
      <c r="C135" s="530"/>
      <c r="D135" s="502" t="s">
        <v>726</v>
      </c>
      <c r="E135" s="485"/>
      <c r="F135" s="486">
        <v>1300</v>
      </c>
      <c r="G135" s="487">
        <v>4271</v>
      </c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</row>
    <row r="136" spans="1:5" ht="12" customHeight="1">
      <c r="A136" s="489" t="s">
        <v>727</v>
      </c>
      <c r="B136" s="490" t="s">
        <v>655</v>
      </c>
      <c r="C136" s="506">
        <v>2950</v>
      </c>
      <c r="D136" s="492" t="s">
        <v>656</v>
      </c>
      <c r="E136" s="504">
        <v>33150</v>
      </c>
    </row>
    <row r="137" spans="1:42" s="488" customFormat="1" ht="10.5" customHeight="1">
      <c r="A137" s="489" t="s">
        <v>728</v>
      </c>
      <c r="B137" s="490" t="s">
        <v>553</v>
      </c>
      <c r="C137" s="491">
        <v>21</v>
      </c>
      <c r="D137" s="492" t="s">
        <v>673</v>
      </c>
      <c r="E137" s="504">
        <v>33150</v>
      </c>
      <c r="F137" s="486"/>
      <c r="G137" s="48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</row>
    <row r="138" spans="1:42" s="503" customFormat="1" ht="11.25" customHeight="1">
      <c r="A138" s="489"/>
      <c r="B138" s="513"/>
      <c r="C138" s="530"/>
      <c r="D138" s="502" t="s">
        <v>729</v>
      </c>
      <c r="E138" s="485"/>
      <c r="F138" s="486">
        <v>852</v>
      </c>
      <c r="G138" s="487">
        <v>2765.5</v>
      </c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</row>
    <row r="139" spans="1:42" s="503" customFormat="1" ht="11.25" customHeight="1">
      <c r="A139" s="489" t="s">
        <v>730</v>
      </c>
      <c r="B139" s="490" t="s">
        <v>560</v>
      </c>
      <c r="C139" s="506">
        <v>156.5</v>
      </c>
      <c r="D139" s="492" t="s">
        <v>561</v>
      </c>
      <c r="E139" s="485"/>
      <c r="F139" s="486"/>
      <c r="G139" s="487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</row>
    <row r="140" spans="1:42" s="503" customFormat="1" ht="11.25" customHeight="1">
      <c r="A140" s="489" t="s">
        <v>731</v>
      </c>
      <c r="B140" s="490" t="s">
        <v>655</v>
      </c>
      <c r="C140" s="506">
        <v>1757</v>
      </c>
      <c r="D140" s="492" t="s">
        <v>656</v>
      </c>
      <c r="E140" s="485">
        <v>33150</v>
      </c>
      <c r="F140" s="486"/>
      <c r="G140" s="487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</row>
    <row r="141" spans="1:42" s="503" customFormat="1" ht="11.25" customHeight="1">
      <c r="A141" s="489"/>
      <c r="B141" s="513"/>
      <c r="C141" s="530"/>
      <c r="D141" s="502" t="s">
        <v>732</v>
      </c>
      <c r="E141" s="485"/>
      <c r="F141" s="486">
        <v>645</v>
      </c>
      <c r="G141" s="487">
        <v>2652</v>
      </c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</row>
    <row r="142" spans="1:42" s="503" customFormat="1" ht="11.25" customHeight="1">
      <c r="A142" s="489" t="s">
        <v>733</v>
      </c>
      <c r="B142" s="490" t="s">
        <v>655</v>
      </c>
      <c r="C142" s="506">
        <v>2007</v>
      </c>
      <c r="D142" s="492" t="s">
        <v>656</v>
      </c>
      <c r="E142" s="485">
        <v>33150</v>
      </c>
      <c r="F142" s="486"/>
      <c r="G142" s="487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</row>
    <row r="143" spans="1:42" s="503" customFormat="1" ht="10.5" customHeight="1">
      <c r="A143" s="489"/>
      <c r="B143" s="513"/>
      <c r="C143" s="530"/>
      <c r="D143" s="502" t="s">
        <v>734</v>
      </c>
      <c r="E143" s="485"/>
      <c r="F143" s="486">
        <v>913</v>
      </c>
      <c r="G143" s="487">
        <v>2533</v>
      </c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</row>
    <row r="144" spans="1:42" s="503" customFormat="1" ht="11.25" customHeight="1">
      <c r="A144" s="489" t="s">
        <v>735</v>
      </c>
      <c r="B144" s="490" t="s">
        <v>655</v>
      </c>
      <c r="C144" s="506">
        <v>1620</v>
      </c>
      <c r="D144" s="492" t="s">
        <v>656</v>
      </c>
      <c r="E144" s="485">
        <v>33150</v>
      </c>
      <c r="F144" s="486"/>
      <c r="G144" s="487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</row>
    <row r="145" spans="1:42" s="503" customFormat="1" ht="11.25" customHeight="1">
      <c r="A145" s="489"/>
      <c r="B145" s="513"/>
      <c r="C145" s="530"/>
      <c r="D145" s="502" t="s">
        <v>736</v>
      </c>
      <c r="E145" s="485"/>
      <c r="F145" s="486">
        <v>523</v>
      </c>
      <c r="G145" s="487">
        <v>2027</v>
      </c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</row>
    <row r="146" spans="1:42" s="503" customFormat="1" ht="11.25" customHeight="1">
      <c r="A146" s="489" t="s">
        <v>737</v>
      </c>
      <c r="B146" s="490" t="s">
        <v>560</v>
      </c>
      <c r="C146" s="506">
        <v>70</v>
      </c>
      <c r="D146" s="492" t="s">
        <v>561</v>
      </c>
      <c r="E146" s="485"/>
      <c r="F146" s="486"/>
      <c r="G146" s="487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</row>
    <row r="147" spans="1:42" s="503" customFormat="1" ht="11.25" customHeight="1">
      <c r="A147" s="489" t="s">
        <v>738</v>
      </c>
      <c r="B147" s="490" t="s">
        <v>655</v>
      </c>
      <c r="C147" s="506">
        <v>1434</v>
      </c>
      <c r="D147" s="492" t="s">
        <v>656</v>
      </c>
      <c r="E147" s="485">
        <v>33150</v>
      </c>
      <c r="F147" s="486"/>
      <c r="G147" s="48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</row>
    <row r="148" spans="1:42" s="503" customFormat="1" ht="11.25" customHeight="1">
      <c r="A148" s="489"/>
      <c r="B148" s="513"/>
      <c r="C148" s="530"/>
      <c r="D148" s="502" t="s">
        <v>739</v>
      </c>
      <c r="E148" s="485"/>
      <c r="F148" s="486">
        <v>754</v>
      </c>
      <c r="G148" s="487">
        <v>2542</v>
      </c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</row>
    <row r="149" spans="1:42" s="503" customFormat="1" ht="11.25" customHeight="1">
      <c r="A149" s="489" t="s">
        <v>740</v>
      </c>
      <c r="B149" s="490" t="s">
        <v>655</v>
      </c>
      <c r="C149" s="506">
        <v>1788</v>
      </c>
      <c r="D149" s="492" t="s">
        <v>656</v>
      </c>
      <c r="E149" s="485">
        <v>33150</v>
      </c>
      <c r="F149" s="486"/>
      <c r="G149" s="487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</row>
    <row r="150" spans="1:42" s="503" customFormat="1" ht="11.25" customHeight="1">
      <c r="A150" s="489"/>
      <c r="B150" s="513"/>
      <c r="C150" s="530"/>
      <c r="D150" s="502" t="s">
        <v>741</v>
      </c>
      <c r="E150" s="485"/>
      <c r="F150" s="486">
        <v>1675</v>
      </c>
      <c r="G150" s="487">
        <v>3984</v>
      </c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</row>
    <row r="151" spans="1:42" s="503" customFormat="1" ht="11.25" customHeight="1">
      <c r="A151" s="489" t="s">
        <v>742</v>
      </c>
      <c r="B151" s="490" t="s">
        <v>655</v>
      </c>
      <c r="C151" s="506">
        <v>2290</v>
      </c>
      <c r="D151" s="492" t="s">
        <v>656</v>
      </c>
      <c r="E151" s="485">
        <v>33150</v>
      </c>
      <c r="F151" s="486"/>
      <c r="G151" s="487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</row>
    <row r="152" spans="1:42" s="488" customFormat="1" ht="10.5" customHeight="1">
      <c r="A152" s="489" t="s">
        <v>743</v>
      </c>
      <c r="B152" s="490" t="s">
        <v>553</v>
      </c>
      <c r="C152" s="491">
        <v>19</v>
      </c>
      <c r="D152" s="492" t="s">
        <v>673</v>
      </c>
      <c r="E152" s="504">
        <v>33150</v>
      </c>
      <c r="F152" s="486"/>
      <c r="G152" s="487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</row>
    <row r="153" spans="1:42" s="503" customFormat="1" ht="11.25" customHeight="1">
      <c r="A153" s="489"/>
      <c r="B153" s="513"/>
      <c r="C153" s="530"/>
      <c r="D153" s="502" t="s">
        <v>744</v>
      </c>
      <c r="E153" s="485"/>
      <c r="F153" s="486">
        <v>760</v>
      </c>
      <c r="G153" s="487">
        <v>2328</v>
      </c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</row>
    <row r="154" spans="1:42" s="503" customFormat="1" ht="11.25" customHeight="1">
      <c r="A154" s="489" t="s">
        <v>745</v>
      </c>
      <c r="B154" s="490" t="s">
        <v>655</v>
      </c>
      <c r="C154" s="506">
        <v>1331</v>
      </c>
      <c r="D154" s="492" t="s">
        <v>656</v>
      </c>
      <c r="E154" s="485">
        <v>33150</v>
      </c>
      <c r="F154" s="486"/>
      <c r="G154" s="487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</row>
    <row r="155" spans="1:42" s="488" customFormat="1" ht="10.5" customHeight="1">
      <c r="A155" s="489" t="s">
        <v>746</v>
      </c>
      <c r="B155" s="490" t="s">
        <v>553</v>
      </c>
      <c r="C155" s="491">
        <v>237</v>
      </c>
      <c r="D155" s="492" t="s">
        <v>673</v>
      </c>
      <c r="E155" s="504">
        <v>33150</v>
      </c>
      <c r="F155" s="486"/>
      <c r="G155" s="487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</row>
    <row r="156" spans="1:42" s="537" customFormat="1" ht="12" customHeight="1">
      <c r="A156" s="516" t="s">
        <v>747</v>
      </c>
      <c r="B156" s="532"/>
      <c r="C156" s="533"/>
      <c r="D156" s="534"/>
      <c r="E156" s="535"/>
      <c r="F156" s="536">
        <f>SUM(F71:F153)</f>
        <v>77840</v>
      </c>
      <c r="G156" s="533">
        <f>SUM(G71:G153)</f>
        <v>232889.5</v>
      </c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</row>
    <row r="157" spans="1:7" ht="10.5" customHeight="1">
      <c r="A157" s="523"/>
      <c r="B157" s="524"/>
      <c r="C157" s="525"/>
      <c r="D157" s="526"/>
      <c r="E157" s="527"/>
      <c r="F157" s="528"/>
      <c r="G157" s="529"/>
    </row>
    <row r="158" spans="1:42" s="503" customFormat="1" ht="11.25" customHeight="1">
      <c r="A158" s="489"/>
      <c r="B158" s="513"/>
      <c r="C158" s="514"/>
      <c r="D158" s="502" t="s">
        <v>748</v>
      </c>
      <c r="E158" s="485"/>
      <c r="F158" s="486">
        <v>12800</v>
      </c>
      <c r="G158" s="487">
        <v>13160</v>
      </c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</row>
    <row r="159" spans="1:42" s="503" customFormat="1" ht="11.25" customHeight="1">
      <c r="A159" s="489" t="s">
        <v>749</v>
      </c>
      <c r="B159" s="490" t="s">
        <v>560</v>
      </c>
      <c r="C159" s="506">
        <v>235</v>
      </c>
      <c r="D159" s="492" t="s">
        <v>561</v>
      </c>
      <c r="E159" s="485"/>
      <c r="F159" s="486"/>
      <c r="G159" s="487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</row>
    <row r="160" spans="1:42" s="503" customFormat="1" ht="11.25" customHeight="1">
      <c r="A160" s="489" t="s">
        <v>750</v>
      </c>
      <c r="B160" s="490" t="s">
        <v>549</v>
      </c>
      <c r="C160" s="506">
        <v>125</v>
      </c>
      <c r="D160" s="492" t="s">
        <v>550</v>
      </c>
      <c r="E160" s="485"/>
      <c r="F160" s="486"/>
      <c r="G160" s="487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</row>
    <row r="161" spans="1:42" s="503" customFormat="1" ht="11.25" customHeight="1">
      <c r="A161" s="489"/>
      <c r="B161" s="513"/>
      <c r="C161" s="498"/>
      <c r="D161" s="502" t="s">
        <v>751</v>
      </c>
      <c r="E161" s="485"/>
      <c r="F161" s="486">
        <v>23580</v>
      </c>
      <c r="G161" s="487">
        <v>23759</v>
      </c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</row>
    <row r="162" spans="1:42" s="503" customFormat="1" ht="11.25" customHeight="1">
      <c r="A162" s="489" t="s">
        <v>752</v>
      </c>
      <c r="B162" s="490" t="s">
        <v>549</v>
      </c>
      <c r="C162" s="506">
        <v>179</v>
      </c>
      <c r="D162" s="492" t="s">
        <v>550</v>
      </c>
      <c r="E162" s="485"/>
      <c r="F162" s="486"/>
      <c r="G162" s="487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</row>
    <row r="163" spans="1:42" s="503" customFormat="1" ht="11.25" customHeight="1">
      <c r="A163" s="489"/>
      <c r="B163" s="513"/>
      <c r="C163" s="498"/>
      <c r="D163" s="502" t="s">
        <v>753</v>
      </c>
      <c r="E163" s="485"/>
      <c r="F163" s="486">
        <v>7525</v>
      </c>
      <c r="G163" s="487">
        <v>7578</v>
      </c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</row>
    <row r="164" spans="1:42" s="503" customFormat="1" ht="11.25" customHeight="1">
      <c r="A164" s="489" t="s">
        <v>754</v>
      </c>
      <c r="B164" s="490" t="s">
        <v>549</v>
      </c>
      <c r="C164" s="506">
        <v>53</v>
      </c>
      <c r="D164" s="492" t="s">
        <v>550</v>
      </c>
      <c r="E164" s="485"/>
      <c r="F164" s="486"/>
      <c r="G164" s="487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</row>
    <row r="165" spans="1:42" s="537" customFormat="1" ht="12" customHeight="1">
      <c r="A165" s="516" t="s">
        <v>755</v>
      </c>
      <c r="B165" s="532"/>
      <c r="C165" s="538"/>
      <c r="D165" s="534"/>
      <c r="E165" s="535"/>
      <c r="F165" s="536">
        <f>SUM(F158:F163)</f>
        <v>43905</v>
      </c>
      <c r="G165" s="533">
        <f>SUM(G158:G163)</f>
        <v>44497</v>
      </c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</row>
    <row r="166" spans="1:7" ht="10.5" customHeight="1">
      <c r="A166" s="523"/>
      <c r="B166" s="524"/>
      <c r="C166" s="539"/>
      <c r="D166" s="526"/>
      <c r="E166" s="527"/>
      <c r="F166" s="528"/>
      <c r="G166" s="529"/>
    </row>
    <row r="167" spans="1:42" s="503" customFormat="1" ht="11.25" customHeight="1">
      <c r="A167" s="489"/>
      <c r="B167" s="513"/>
      <c r="C167" s="498"/>
      <c r="D167" s="502" t="s">
        <v>756</v>
      </c>
      <c r="E167" s="485"/>
      <c r="F167" s="486">
        <v>54000</v>
      </c>
      <c r="G167" s="487">
        <v>54433</v>
      </c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</row>
    <row r="168" spans="1:42" s="503" customFormat="1" ht="11.25" customHeight="1">
      <c r="A168" s="489" t="s">
        <v>757</v>
      </c>
      <c r="B168" s="490" t="s">
        <v>549</v>
      </c>
      <c r="C168" s="506">
        <v>433</v>
      </c>
      <c r="D168" s="492" t="s">
        <v>550</v>
      </c>
      <c r="E168" s="485"/>
      <c r="F168" s="486"/>
      <c r="G168" s="487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</row>
    <row r="169" spans="1:42" s="503" customFormat="1" ht="11.25" customHeight="1">
      <c r="A169" s="489"/>
      <c r="B169" s="513"/>
      <c r="C169" s="498"/>
      <c r="D169" s="502" t="s">
        <v>758</v>
      </c>
      <c r="E169" s="485"/>
      <c r="F169" s="486">
        <v>5798</v>
      </c>
      <c r="G169" s="487">
        <v>5945</v>
      </c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</row>
    <row r="170" spans="1:42" s="503" customFormat="1" ht="11.25" customHeight="1">
      <c r="A170" s="489" t="s">
        <v>759</v>
      </c>
      <c r="B170" s="490" t="s">
        <v>549</v>
      </c>
      <c r="C170" s="506">
        <v>42</v>
      </c>
      <c r="D170" s="492" t="s">
        <v>550</v>
      </c>
      <c r="E170" s="485"/>
      <c r="F170" s="486"/>
      <c r="G170" s="487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</row>
    <row r="171" spans="1:42" s="503" customFormat="1" ht="11.25" customHeight="1">
      <c r="A171" s="489" t="s">
        <v>760</v>
      </c>
      <c r="B171" s="490" t="s">
        <v>553</v>
      </c>
      <c r="C171" s="506">
        <v>105</v>
      </c>
      <c r="D171" s="492" t="s">
        <v>761</v>
      </c>
      <c r="E171" s="485">
        <v>34108</v>
      </c>
      <c r="F171" s="486"/>
      <c r="G171" s="487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</row>
    <row r="172" spans="1:42" s="503" customFormat="1" ht="11.25" customHeight="1">
      <c r="A172" s="489"/>
      <c r="B172" s="513"/>
      <c r="C172" s="498"/>
      <c r="D172" s="502" t="s">
        <v>762</v>
      </c>
      <c r="E172" s="485"/>
      <c r="F172" s="486">
        <v>788</v>
      </c>
      <c r="G172" s="487">
        <v>818</v>
      </c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</row>
    <row r="173" spans="1:42" s="503" customFormat="1" ht="11.25" customHeight="1">
      <c r="A173" s="489" t="s">
        <v>763</v>
      </c>
      <c r="B173" s="490" t="s">
        <v>549</v>
      </c>
      <c r="C173" s="506">
        <v>30</v>
      </c>
      <c r="D173" s="492" t="s">
        <v>550</v>
      </c>
      <c r="E173" s="485"/>
      <c r="F173" s="486"/>
      <c r="G173" s="487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</row>
    <row r="174" spans="1:42" s="537" customFormat="1" ht="12" customHeight="1">
      <c r="A174" s="516" t="s">
        <v>764</v>
      </c>
      <c r="B174" s="532"/>
      <c r="C174" s="533"/>
      <c r="D174" s="534"/>
      <c r="E174" s="535"/>
      <c r="F174" s="536">
        <f>SUM(F167:F172)</f>
        <v>60586</v>
      </c>
      <c r="G174" s="533">
        <f>SUM(G167:G172)</f>
        <v>61196</v>
      </c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</row>
    <row r="175" spans="1:7" ht="10.5" customHeight="1">
      <c r="A175" s="523"/>
      <c r="B175" s="524"/>
      <c r="C175" s="525"/>
      <c r="D175" s="526"/>
      <c r="E175" s="527"/>
      <c r="F175" s="528"/>
      <c r="G175" s="529"/>
    </row>
    <row r="176" spans="1:42" s="503" customFormat="1" ht="11.25" customHeight="1">
      <c r="A176" s="489"/>
      <c r="B176" s="513"/>
      <c r="C176" s="498"/>
      <c r="D176" s="502" t="s">
        <v>765</v>
      </c>
      <c r="E176" s="485"/>
      <c r="F176" s="486">
        <v>49212</v>
      </c>
      <c r="G176" s="486">
        <v>49402</v>
      </c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</row>
    <row r="177" spans="1:42" s="503" customFormat="1" ht="11.25" customHeight="1">
      <c r="A177" s="489" t="s">
        <v>766</v>
      </c>
      <c r="B177" s="490" t="s">
        <v>549</v>
      </c>
      <c r="C177" s="506">
        <v>190</v>
      </c>
      <c r="D177" s="492" t="s">
        <v>550</v>
      </c>
      <c r="E177" s="485"/>
      <c r="F177" s="486"/>
      <c r="G177" s="48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</row>
    <row r="178" spans="1:42" s="157" customFormat="1" ht="12" customHeight="1">
      <c r="A178" s="516" t="s">
        <v>767</v>
      </c>
      <c r="B178" s="517"/>
      <c r="C178" s="518"/>
      <c r="D178" s="519"/>
      <c r="E178" s="520"/>
      <c r="F178" s="521">
        <f>SUM(F176:F176)</f>
        <v>49212</v>
      </c>
      <c r="G178" s="522">
        <f>SUM(G176:G176)</f>
        <v>49402</v>
      </c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</row>
    <row r="179" spans="1:7" ht="10.5" customHeight="1">
      <c r="A179" s="523"/>
      <c r="B179" s="524"/>
      <c r="C179" s="525"/>
      <c r="D179" s="526"/>
      <c r="E179" s="527"/>
      <c r="F179" s="528"/>
      <c r="G179" s="529"/>
    </row>
    <row r="180" spans="1:42" s="503" customFormat="1" ht="10.5" customHeight="1">
      <c r="A180" s="489"/>
      <c r="B180" s="513"/>
      <c r="C180" s="514"/>
      <c r="D180" s="502" t="s">
        <v>768</v>
      </c>
      <c r="E180" s="485"/>
      <c r="F180" s="486">
        <v>157399</v>
      </c>
      <c r="G180" s="487">
        <v>157399</v>
      </c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</row>
    <row r="181" spans="1:42" s="503" customFormat="1" ht="11.25" customHeight="1">
      <c r="A181" s="489"/>
      <c r="B181" s="513"/>
      <c r="C181" s="514"/>
      <c r="D181" s="502" t="s">
        <v>769</v>
      </c>
      <c r="E181" s="485"/>
      <c r="F181" s="486">
        <v>0</v>
      </c>
      <c r="G181" s="487">
        <v>0</v>
      </c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</row>
    <row r="182" spans="1:42" s="537" customFormat="1" ht="12" customHeight="1">
      <c r="A182" s="516" t="s">
        <v>770</v>
      </c>
      <c r="B182" s="532"/>
      <c r="C182" s="533"/>
      <c r="D182" s="534"/>
      <c r="E182" s="535"/>
      <c r="F182" s="536">
        <f>SUM(F180:F180)</f>
        <v>157399</v>
      </c>
      <c r="G182" s="533">
        <f>SUM(G180:G180)</f>
        <v>157399</v>
      </c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</row>
    <row r="183" spans="1:7" ht="10.5" customHeight="1">
      <c r="A183" s="540"/>
      <c r="B183" s="524"/>
      <c r="C183" s="525"/>
      <c r="D183" s="526"/>
      <c r="E183" s="527"/>
      <c r="F183" s="528"/>
      <c r="G183" s="529"/>
    </row>
    <row r="184" spans="1:42" s="201" customFormat="1" ht="12" customHeight="1">
      <c r="A184" s="541" t="s">
        <v>448</v>
      </c>
      <c r="B184" s="542"/>
      <c r="C184" s="522"/>
      <c r="D184" s="543"/>
      <c r="E184" s="544"/>
      <c r="F184" s="521">
        <f>SUM(F69+F156+F165+F174+F178+F182)</f>
        <v>1042824</v>
      </c>
      <c r="G184" s="522">
        <f>SUM(G69+G156+G165+G174+G178+G182)</f>
        <v>1288783.6</v>
      </c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</row>
    <row r="185" spans="1:42" s="503" customFormat="1" ht="11.25" customHeight="1">
      <c r="A185" s="489"/>
      <c r="B185" s="513"/>
      <c r="C185" s="498"/>
      <c r="D185" s="545" t="s">
        <v>547</v>
      </c>
      <c r="E185" s="546"/>
      <c r="F185" s="547">
        <v>0</v>
      </c>
      <c r="G185" s="548">
        <v>400</v>
      </c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</row>
    <row r="186" spans="1:42" s="503" customFormat="1" ht="11.25" customHeight="1">
      <c r="A186" s="489" t="s">
        <v>771</v>
      </c>
      <c r="B186" s="490" t="s">
        <v>560</v>
      </c>
      <c r="C186" s="506">
        <v>400</v>
      </c>
      <c r="D186" s="492" t="s">
        <v>601</v>
      </c>
      <c r="E186" s="485"/>
      <c r="F186" s="486"/>
      <c r="G186" s="487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</row>
    <row r="187" spans="1:42" s="485" customFormat="1" ht="11.25" customHeight="1">
      <c r="A187" s="489"/>
      <c r="B187" s="513"/>
      <c r="C187" s="498"/>
      <c r="D187" s="545" t="s">
        <v>558</v>
      </c>
      <c r="F187" s="486">
        <v>53600</v>
      </c>
      <c r="G187" s="487">
        <v>53648.5</v>
      </c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</row>
    <row r="188" spans="1:42" s="503" customFormat="1" ht="11.25" customHeight="1">
      <c r="A188" s="489" t="s">
        <v>772</v>
      </c>
      <c r="B188" s="490" t="s">
        <v>560</v>
      </c>
      <c r="C188" s="506">
        <v>48.5</v>
      </c>
      <c r="D188" s="492" t="s">
        <v>601</v>
      </c>
      <c r="E188" s="485"/>
      <c r="F188" s="486"/>
      <c r="G188" s="487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</row>
    <row r="189" spans="1:42" s="485" customFormat="1" ht="11.25" customHeight="1">
      <c r="A189" s="489"/>
      <c r="B189" s="490"/>
      <c r="C189" s="506"/>
      <c r="D189" s="502" t="s">
        <v>773</v>
      </c>
      <c r="F189" s="486">
        <v>0</v>
      </c>
      <c r="G189" s="487">
        <v>50</v>
      </c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</row>
    <row r="190" spans="1:42" s="503" customFormat="1" ht="11.25" customHeight="1">
      <c r="A190" s="489" t="s">
        <v>774</v>
      </c>
      <c r="B190" s="490" t="s">
        <v>775</v>
      </c>
      <c r="C190" s="506">
        <v>50</v>
      </c>
      <c r="D190" s="492" t="s">
        <v>776</v>
      </c>
      <c r="E190" s="485"/>
      <c r="F190" s="486"/>
      <c r="G190" s="487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</row>
    <row r="191" spans="1:42" s="551" customFormat="1" ht="11.25" customHeight="1">
      <c r="A191" s="549"/>
      <c r="B191" s="550"/>
      <c r="C191" s="487"/>
      <c r="D191" s="502" t="s">
        <v>602</v>
      </c>
      <c r="E191" s="485"/>
      <c r="F191" s="486">
        <v>1200</v>
      </c>
      <c r="G191" s="487">
        <v>1320</v>
      </c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</row>
    <row r="192" spans="1:42" s="503" customFormat="1" ht="11.25" customHeight="1">
      <c r="A192" s="489" t="s">
        <v>603</v>
      </c>
      <c r="B192" s="490" t="s">
        <v>604</v>
      </c>
      <c r="C192" s="506">
        <v>50</v>
      </c>
      <c r="D192" s="492" t="s">
        <v>777</v>
      </c>
      <c r="E192" s="485"/>
      <c r="F192" s="486"/>
      <c r="G192" s="487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</row>
    <row r="193" spans="1:42" s="503" customFormat="1" ht="11.25" customHeight="1">
      <c r="A193" s="489" t="s">
        <v>606</v>
      </c>
      <c r="B193" s="490" t="s">
        <v>560</v>
      </c>
      <c r="C193" s="506">
        <v>170</v>
      </c>
      <c r="D193" s="492" t="s">
        <v>601</v>
      </c>
      <c r="E193" s="485"/>
      <c r="F193" s="486"/>
      <c r="G193" s="487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</row>
    <row r="194" spans="1:42" s="503" customFormat="1" ht="11.25" customHeight="1">
      <c r="A194" s="489" t="s">
        <v>778</v>
      </c>
      <c r="B194" s="490" t="s">
        <v>568</v>
      </c>
      <c r="C194" s="506">
        <v>-100</v>
      </c>
      <c r="D194" s="492" t="s">
        <v>779</v>
      </c>
      <c r="E194" s="485"/>
      <c r="F194" s="486"/>
      <c r="G194" s="487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</row>
    <row r="195" spans="1:42" s="485" customFormat="1" ht="11.25" customHeight="1">
      <c r="A195" s="489"/>
      <c r="B195" s="513"/>
      <c r="C195" s="498"/>
      <c r="D195" s="510" t="s">
        <v>612</v>
      </c>
      <c r="F195" s="486">
        <v>3200</v>
      </c>
      <c r="G195" s="487">
        <v>3500</v>
      </c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</row>
    <row r="196" spans="1:42" s="503" customFormat="1" ht="11.25" customHeight="1">
      <c r="A196" s="489" t="s">
        <v>613</v>
      </c>
      <c r="B196" s="490" t="s">
        <v>560</v>
      </c>
      <c r="C196" s="506">
        <v>300</v>
      </c>
      <c r="D196" s="492" t="s">
        <v>601</v>
      </c>
      <c r="E196" s="485"/>
      <c r="F196" s="486"/>
      <c r="G196" s="487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</row>
    <row r="197" spans="1:42" s="503" customFormat="1" ht="11.25" customHeight="1">
      <c r="A197" s="489"/>
      <c r="B197" s="513"/>
      <c r="C197" s="498"/>
      <c r="D197" s="502" t="s">
        <v>780</v>
      </c>
      <c r="E197" s="485"/>
      <c r="F197" s="486">
        <v>369060</v>
      </c>
      <c r="G197" s="487">
        <v>604857.8</v>
      </c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</row>
    <row r="198" spans="1:42" s="503" customFormat="1" ht="11.25" customHeight="1">
      <c r="A198" s="489" t="s">
        <v>781</v>
      </c>
      <c r="B198" s="490" t="s">
        <v>560</v>
      </c>
      <c r="C198" s="506">
        <v>46665</v>
      </c>
      <c r="D198" s="492" t="s">
        <v>601</v>
      </c>
      <c r="E198" s="485"/>
      <c r="F198" s="486"/>
      <c r="G198" s="487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</row>
    <row r="199" spans="1:42" s="503" customFormat="1" ht="11.25" customHeight="1">
      <c r="A199" s="489" t="s">
        <v>782</v>
      </c>
      <c r="B199" s="490" t="s">
        <v>560</v>
      </c>
      <c r="C199" s="506">
        <v>18024.6</v>
      </c>
      <c r="D199" s="492" t="s">
        <v>783</v>
      </c>
      <c r="E199" s="485">
        <v>90106</v>
      </c>
      <c r="F199" s="486"/>
      <c r="G199" s="487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</row>
    <row r="200" spans="1:42" s="503" customFormat="1" ht="11.25" customHeight="1">
      <c r="A200" s="489" t="s">
        <v>784</v>
      </c>
      <c r="B200" s="490" t="s">
        <v>632</v>
      </c>
      <c r="C200" s="506">
        <v>30000</v>
      </c>
      <c r="D200" s="492" t="s">
        <v>785</v>
      </c>
      <c r="E200" s="485">
        <v>92559</v>
      </c>
      <c r="F200" s="486"/>
      <c r="G200" s="487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</row>
    <row r="201" spans="1:42" s="503" customFormat="1" ht="11.25" customHeight="1">
      <c r="A201" s="489" t="s">
        <v>619</v>
      </c>
      <c r="B201" s="490" t="s">
        <v>591</v>
      </c>
      <c r="C201" s="506">
        <v>300</v>
      </c>
      <c r="D201" s="492" t="s">
        <v>786</v>
      </c>
      <c r="E201" s="485"/>
      <c r="F201" s="486"/>
      <c r="G201" s="487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</row>
    <row r="202" spans="1:42" s="503" customFormat="1" ht="11.25" customHeight="1">
      <c r="A202" s="489" t="s">
        <v>787</v>
      </c>
      <c r="B202" s="490" t="s">
        <v>591</v>
      </c>
      <c r="C202" s="506">
        <v>136</v>
      </c>
      <c r="D202" s="492" t="s">
        <v>794</v>
      </c>
      <c r="E202" s="485"/>
      <c r="F202" s="486"/>
      <c r="G202" s="487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</row>
    <row r="203" spans="1:42" s="503" customFormat="1" ht="11.25" customHeight="1">
      <c r="A203" s="489" t="s">
        <v>795</v>
      </c>
      <c r="B203" s="490" t="s">
        <v>565</v>
      </c>
      <c r="C203" s="506">
        <v>17500</v>
      </c>
      <c r="D203" s="492" t="s">
        <v>796</v>
      </c>
      <c r="E203" s="485"/>
      <c r="F203" s="486"/>
      <c r="G203" s="487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</row>
    <row r="204" spans="1:42" s="503" customFormat="1" ht="11.25" customHeight="1">
      <c r="A204" s="489" t="s">
        <v>797</v>
      </c>
      <c r="B204" s="490" t="s">
        <v>565</v>
      </c>
      <c r="C204" s="506">
        <v>110772.2</v>
      </c>
      <c r="D204" s="492" t="s">
        <v>798</v>
      </c>
      <c r="E204" s="485"/>
      <c r="F204" s="486"/>
      <c r="G204" s="487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</row>
    <row r="205" spans="1:42" s="503" customFormat="1" ht="11.25" customHeight="1">
      <c r="A205" s="489" t="s">
        <v>778</v>
      </c>
      <c r="B205" s="490" t="s">
        <v>568</v>
      </c>
      <c r="C205" s="506">
        <v>100</v>
      </c>
      <c r="D205" s="492" t="s">
        <v>799</v>
      </c>
      <c r="E205" s="485"/>
      <c r="F205" s="486"/>
      <c r="G205" s="487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</row>
    <row r="206" spans="1:42" s="503" customFormat="1" ht="11.25" customHeight="1">
      <c r="A206" s="489" t="s">
        <v>800</v>
      </c>
      <c r="B206" s="490" t="s">
        <v>571</v>
      </c>
      <c r="C206" s="506">
        <v>12300</v>
      </c>
      <c r="D206" s="492" t="s">
        <v>801</v>
      </c>
      <c r="E206" s="485"/>
      <c r="F206" s="486"/>
      <c r="G206" s="487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</row>
    <row r="207" spans="1:42" s="503" customFormat="1" ht="11.25" customHeight="1">
      <c r="A207" s="552"/>
      <c r="B207" s="553"/>
      <c r="C207" s="498"/>
      <c r="D207" s="502" t="s">
        <v>802</v>
      </c>
      <c r="E207" s="485"/>
      <c r="F207" s="486">
        <v>7600</v>
      </c>
      <c r="G207" s="487">
        <v>8300</v>
      </c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</row>
    <row r="208" spans="1:42" s="503" customFormat="1" ht="11.25" customHeight="1">
      <c r="A208" s="489" t="s">
        <v>803</v>
      </c>
      <c r="B208" s="490" t="s">
        <v>655</v>
      </c>
      <c r="C208" s="506">
        <v>700</v>
      </c>
      <c r="D208" s="492" t="s">
        <v>804</v>
      </c>
      <c r="E208" s="485"/>
      <c r="F208" s="486"/>
      <c r="G208" s="487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</row>
    <row r="209" spans="1:42" s="503" customFormat="1" ht="11.25" customHeight="1">
      <c r="A209" s="489"/>
      <c r="B209" s="513"/>
      <c r="C209" s="498"/>
      <c r="D209" s="502" t="s">
        <v>623</v>
      </c>
      <c r="E209" s="485"/>
      <c r="F209" s="486">
        <v>3955</v>
      </c>
      <c r="G209" s="487">
        <v>29580</v>
      </c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</row>
    <row r="210" spans="1:42" s="503" customFormat="1" ht="11.25" customHeight="1">
      <c r="A210" s="489" t="s">
        <v>624</v>
      </c>
      <c r="B210" s="490" t="s">
        <v>560</v>
      </c>
      <c r="C210" s="506">
        <v>11033</v>
      </c>
      <c r="D210" s="492" t="s">
        <v>601</v>
      </c>
      <c r="E210" s="485"/>
      <c r="F210" s="486"/>
      <c r="G210" s="487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</row>
    <row r="211" spans="1:42" s="503" customFormat="1" ht="11.25" customHeight="1">
      <c r="A211" s="489" t="s">
        <v>805</v>
      </c>
      <c r="B211" s="490" t="s">
        <v>655</v>
      </c>
      <c r="C211" s="506">
        <v>14592</v>
      </c>
      <c r="D211" s="492" t="s">
        <v>806</v>
      </c>
      <c r="E211" s="485"/>
      <c r="F211" s="486"/>
      <c r="G211" s="487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</row>
    <row r="212" spans="1:42" s="3" customFormat="1" ht="12.75" customHeight="1">
      <c r="A212" s="511"/>
      <c r="B212" s="512"/>
      <c r="C212" s="11"/>
      <c r="D212" s="502" t="s">
        <v>630</v>
      </c>
      <c r="F212" s="486">
        <v>19000</v>
      </c>
      <c r="G212" s="487">
        <v>18820</v>
      </c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</row>
    <row r="213" spans="1:42" s="503" customFormat="1" ht="11.25" customHeight="1">
      <c r="A213" s="489" t="s">
        <v>631</v>
      </c>
      <c r="B213" s="490" t="s">
        <v>632</v>
      </c>
      <c r="C213" s="506">
        <v>-300</v>
      </c>
      <c r="D213" s="492" t="s">
        <v>807</v>
      </c>
      <c r="E213" s="485"/>
      <c r="F213" s="486"/>
      <c r="G213" s="487" t="s">
        <v>808</v>
      </c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</row>
    <row r="214" spans="1:42" s="503" customFormat="1" ht="11.25" customHeight="1">
      <c r="A214" s="489" t="s">
        <v>787</v>
      </c>
      <c r="B214" s="490" t="s">
        <v>591</v>
      </c>
      <c r="C214" s="506">
        <v>-136</v>
      </c>
      <c r="D214" s="492" t="s">
        <v>809</v>
      </c>
      <c r="E214" s="485"/>
      <c r="F214" s="486"/>
      <c r="G214" s="487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</row>
    <row r="215" spans="1:42" s="503" customFormat="1" ht="11.25" customHeight="1">
      <c r="A215" s="489" t="s">
        <v>810</v>
      </c>
      <c r="B215" s="490" t="s">
        <v>553</v>
      </c>
      <c r="C215" s="506">
        <v>256</v>
      </c>
      <c r="D215" s="492" t="s">
        <v>811</v>
      </c>
      <c r="E215" s="485"/>
      <c r="F215" s="486"/>
      <c r="G215" s="487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</row>
    <row r="216" spans="1:42" s="503" customFormat="1" ht="11.25" customHeight="1">
      <c r="A216" s="489"/>
      <c r="B216" s="513"/>
      <c r="C216" s="530"/>
      <c r="D216" s="502" t="s">
        <v>719</v>
      </c>
      <c r="E216" s="485"/>
      <c r="F216" s="486">
        <v>0</v>
      </c>
      <c r="G216" s="487">
        <v>500</v>
      </c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</row>
    <row r="217" spans="1:42" s="503" customFormat="1" ht="11.25" customHeight="1">
      <c r="A217" s="489" t="s">
        <v>812</v>
      </c>
      <c r="B217" s="490" t="s">
        <v>560</v>
      </c>
      <c r="C217" s="506">
        <v>500</v>
      </c>
      <c r="D217" s="492" t="s">
        <v>561</v>
      </c>
      <c r="E217" s="485"/>
      <c r="F217" s="486"/>
      <c r="G217" s="48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</row>
    <row r="218" spans="1:42" s="503" customFormat="1" ht="11.25" customHeight="1">
      <c r="A218" s="489"/>
      <c r="B218" s="513"/>
      <c r="C218" s="530"/>
      <c r="D218" s="502" t="s">
        <v>729</v>
      </c>
      <c r="E218" s="485"/>
      <c r="F218" s="486">
        <v>0</v>
      </c>
      <c r="G218" s="487">
        <v>43.5</v>
      </c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</row>
    <row r="219" spans="1:42" s="503" customFormat="1" ht="11.25" customHeight="1">
      <c r="A219" s="489" t="s">
        <v>730</v>
      </c>
      <c r="B219" s="490" t="s">
        <v>560</v>
      </c>
      <c r="C219" s="506">
        <v>43.5</v>
      </c>
      <c r="D219" s="492" t="s">
        <v>561</v>
      </c>
      <c r="E219" s="485"/>
      <c r="F219" s="486"/>
      <c r="G219" s="487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</row>
    <row r="220" spans="1:42" s="503" customFormat="1" ht="10.5" customHeight="1">
      <c r="A220" s="489"/>
      <c r="B220" s="513"/>
      <c r="C220" s="530"/>
      <c r="D220" s="502" t="s">
        <v>734</v>
      </c>
      <c r="E220" s="485"/>
      <c r="F220" s="486">
        <v>0</v>
      </c>
      <c r="G220" s="487">
        <v>135</v>
      </c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</row>
    <row r="221" spans="1:42" s="503" customFormat="1" ht="11.25" customHeight="1">
      <c r="A221" s="489" t="s">
        <v>813</v>
      </c>
      <c r="B221" s="490" t="s">
        <v>560</v>
      </c>
      <c r="C221" s="506">
        <v>135</v>
      </c>
      <c r="D221" s="492" t="s">
        <v>561</v>
      </c>
      <c r="E221" s="485"/>
      <c r="F221" s="486"/>
      <c r="G221" s="487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</row>
    <row r="222" spans="1:42" s="503" customFormat="1" ht="11.25" customHeight="1">
      <c r="A222" s="489"/>
      <c r="B222" s="485"/>
      <c r="C222" s="498"/>
      <c r="D222" s="502" t="s">
        <v>768</v>
      </c>
      <c r="E222" s="485"/>
      <c r="F222" s="486">
        <v>30000</v>
      </c>
      <c r="G222" s="487">
        <v>30000</v>
      </c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</row>
    <row r="223" spans="1:42" s="503" customFormat="1" ht="11.25" customHeight="1">
      <c r="A223" s="489"/>
      <c r="B223" s="513"/>
      <c r="C223" s="514"/>
      <c r="D223" s="554" t="s">
        <v>769</v>
      </c>
      <c r="E223" s="485"/>
      <c r="F223" s="486">
        <v>14300</v>
      </c>
      <c r="G223" s="487">
        <v>21500</v>
      </c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</row>
    <row r="224" spans="1:37" s="485" customFormat="1" ht="11.25" customHeight="1">
      <c r="A224" s="489" t="s">
        <v>814</v>
      </c>
      <c r="B224" s="555" t="s">
        <v>815</v>
      </c>
      <c r="C224" s="498">
        <v>7200</v>
      </c>
      <c r="D224" s="498" t="s">
        <v>816</v>
      </c>
      <c r="F224" s="497"/>
      <c r="G224" s="498"/>
      <c r="H224"/>
      <c r="I224"/>
      <c r="J224"/>
      <c r="K224"/>
      <c r="L224" s="252"/>
      <c r="M224" s="252"/>
      <c r="N224" s="252"/>
      <c r="O224" s="252"/>
      <c r="P224" s="252"/>
      <c r="Q224" s="252"/>
      <c r="R224" s="252"/>
      <c r="S224" s="252"/>
      <c r="T224" s="252"/>
      <c r="U224" s="252"/>
      <c r="V224" s="252"/>
      <c r="W224" s="252"/>
      <c r="X224" s="252"/>
      <c r="Y224" s="252"/>
      <c r="Z224" s="252"/>
      <c r="AA224" s="252"/>
      <c r="AB224" s="252"/>
      <c r="AC224" s="252"/>
      <c r="AD224" s="252"/>
      <c r="AE224" s="252"/>
      <c r="AF224" s="252"/>
      <c r="AG224" s="252"/>
      <c r="AH224" s="252"/>
      <c r="AI224" s="252"/>
      <c r="AJ224" s="252"/>
      <c r="AK224" s="252"/>
    </row>
    <row r="225" spans="1:42" s="556" customFormat="1" ht="12" customHeight="1">
      <c r="A225" s="541" t="s">
        <v>450</v>
      </c>
      <c r="B225" s="542"/>
      <c r="C225" s="522"/>
      <c r="D225" s="543"/>
      <c r="E225" s="544"/>
      <c r="F225" s="521">
        <f>SUM(F185:F223)</f>
        <v>501915</v>
      </c>
      <c r="G225" s="522">
        <f>SUM(G185:G223)</f>
        <v>772654.8</v>
      </c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</row>
    <row r="226" spans="1:42" s="556" customFormat="1" ht="11.25" customHeight="1">
      <c r="A226" s="557"/>
      <c r="B226" s="558"/>
      <c r="C226" s="529"/>
      <c r="D226" s="526"/>
      <c r="E226" s="559"/>
      <c r="F226" s="528"/>
      <c r="G226" s="529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</row>
    <row r="227" spans="1:42" s="566" customFormat="1" ht="18" customHeight="1">
      <c r="A227" s="560" t="s">
        <v>936</v>
      </c>
      <c r="B227" s="561"/>
      <c r="C227" s="562"/>
      <c r="D227" s="563"/>
      <c r="E227" s="564"/>
      <c r="F227" s="565">
        <f>SUM(F184+F225)</f>
        <v>1544739</v>
      </c>
      <c r="G227" s="562">
        <f>SUM(G184+G225)</f>
        <v>2061438.4000000001</v>
      </c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</row>
    <row r="228" spans="1:42" s="568" customFormat="1" ht="12" customHeight="1">
      <c r="A228" s="567"/>
      <c r="C228" s="569"/>
      <c r="D228" s="452"/>
      <c r="E228" s="3"/>
      <c r="F228" s="531"/>
      <c r="G228" s="307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</row>
    <row r="229" spans="1:42" s="3" customFormat="1" ht="17.25" customHeight="1">
      <c r="A229" s="777" t="s">
        <v>817</v>
      </c>
      <c r="B229" s="777"/>
      <c r="C229" s="570">
        <f>SUM(C3:C223)</f>
        <v>509499.39999999997</v>
      </c>
      <c r="D229" s="571"/>
      <c r="F229" s="572"/>
      <c r="G229" s="11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</row>
    <row r="230" spans="2:7" ht="12.75" customHeight="1">
      <c r="B230" s="481"/>
      <c r="C230" s="573"/>
      <c r="D230" s="574"/>
      <c r="E230" s="481"/>
      <c r="G230" s="573"/>
    </row>
    <row r="231" spans="2:7" ht="12" customHeight="1">
      <c r="B231" s="481"/>
      <c r="C231" s="573"/>
      <c r="D231" s="575"/>
      <c r="E231" s="481"/>
      <c r="G231" s="573"/>
    </row>
    <row r="232" spans="2:5" ht="12" customHeight="1">
      <c r="B232" s="481"/>
      <c r="C232" s="307"/>
      <c r="D232" s="575"/>
      <c r="E232" s="481"/>
    </row>
    <row r="233" spans="2:7" ht="12" customHeight="1">
      <c r="B233" s="481"/>
      <c r="C233" s="307"/>
      <c r="D233" s="481"/>
      <c r="E233" s="481"/>
      <c r="G233" s="576"/>
    </row>
    <row r="234" spans="1:42" s="568" customFormat="1" ht="12" customHeight="1">
      <c r="A234" s="511"/>
      <c r="B234" s="512"/>
      <c r="C234" s="307"/>
      <c r="D234" s="577"/>
      <c r="E234" s="3"/>
      <c r="F234" s="531"/>
      <c r="G234" s="307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</row>
    <row r="235" spans="1:42" s="568" customFormat="1" ht="12" customHeight="1">
      <c r="A235" s="511"/>
      <c r="B235" s="512"/>
      <c r="C235" s="578"/>
      <c r="D235" s="283"/>
      <c r="E235" s="3"/>
      <c r="F235" s="531"/>
      <c r="G235" s="307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</row>
    <row r="236" spans="1:42" s="568" customFormat="1" ht="12" customHeight="1">
      <c r="A236" s="511"/>
      <c r="B236" s="512"/>
      <c r="C236" s="578"/>
      <c r="D236" s="283"/>
      <c r="E236" s="3"/>
      <c r="F236" s="531"/>
      <c r="G236" s="307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</row>
    <row r="237" spans="1:42" s="568" customFormat="1" ht="12" customHeight="1">
      <c r="A237" s="511"/>
      <c r="B237" s="512"/>
      <c r="C237" s="578"/>
      <c r="D237" s="283"/>
      <c r="E237" s="3"/>
      <c r="F237" s="531"/>
      <c r="G237" s="30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</row>
    <row r="238" spans="1:42" s="568" customFormat="1" ht="12" customHeight="1">
      <c r="A238" s="511"/>
      <c r="B238" s="512"/>
      <c r="C238" s="578"/>
      <c r="D238" s="283"/>
      <c r="E238" s="3"/>
      <c r="F238" s="531"/>
      <c r="G238" s="307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</row>
    <row r="239" spans="1:42" s="568" customFormat="1" ht="12" customHeight="1">
      <c r="A239" s="511"/>
      <c r="B239" s="512"/>
      <c r="C239" s="578"/>
      <c r="D239" s="283"/>
      <c r="E239" s="3"/>
      <c r="F239" s="531"/>
      <c r="G239" s="307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</row>
    <row r="240" spans="1:42" s="568" customFormat="1" ht="12" customHeight="1">
      <c r="A240" s="511"/>
      <c r="B240" s="512"/>
      <c r="C240" s="578"/>
      <c r="D240" s="283"/>
      <c r="E240" s="3"/>
      <c r="F240" s="531"/>
      <c r="G240" s="307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</row>
    <row r="241" spans="1:42" s="568" customFormat="1" ht="12" customHeight="1">
      <c r="A241" s="511"/>
      <c r="B241" s="512"/>
      <c r="C241" s="578"/>
      <c r="D241" s="283"/>
      <c r="E241" s="3"/>
      <c r="F241" s="531"/>
      <c r="G241" s="307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</row>
    <row r="242" spans="1:42" s="568" customFormat="1" ht="12" customHeight="1">
      <c r="A242" s="511"/>
      <c r="B242" s="512"/>
      <c r="C242" s="578"/>
      <c r="D242" s="283"/>
      <c r="E242" s="3"/>
      <c r="F242" s="531"/>
      <c r="G242" s="307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</row>
    <row r="243" spans="1:42" s="568" customFormat="1" ht="12" customHeight="1">
      <c r="A243" s="511"/>
      <c r="B243" s="512"/>
      <c r="C243" s="578"/>
      <c r="D243" s="283"/>
      <c r="E243" s="3"/>
      <c r="F243" s="531"/>
      <c r="G243" s="307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</row>
    <row r="244" ht="12" customHeight="1">
      <c r="D244" s="283"/>
    </row>
    <row r="245" ht="12" customHeight="1">
      <c r="D245" s="283"/>
    </row>
    <row r="246" ht="12" customHeight="1">
      <c r="D246" s="283"/>
    </row>
    <row r="247" ht="12" customHeight="1">
      <c r="D247" s="283"/>
    </row>
    <row r="248" ht="12" customHeight="1">
      <c r="D248" s="283"/>
    </row>
    <row r="249" ht="12" customHeight="1">
      <c r="D249" s="283"/>
    </row>
    <row r="250" ht="12" customHeight="1">
      <c r="D250" s="283"/>
    </row>
    <row r="251" ht="12" customHeight="1">
      <c r="D251" s="283"/>
    </row>
    <row r="252" ht="12" customHeight="1">
      <c r="D252" s="283"/>
    </row>
    <row r="253" ht="12" customHeight="1">
      <c r="D253" s="283"/>
    </row>
    <row r="254" ht="12" customHeight="1">
      <c r="D254" s="283"/>
    </row>
    <row r="255" ht="12" customHeight="1">
      <c r="D255" s="283"/>
    </row>
    <row r="256" ht="12" customHeight="1">
      <c r="D256" s="283"/>
    </row>
    <row r="257" ht="12" customHeight="1">
      <c r="D257" s="283"/>
    </row>
    <row r="258" ht="12" customHeight="1">
      <c r="D258" s="283"/>
    </row>
    <row r="259" ht="12" customHeight="1">
      <c r="D259" s="283"/>
    </row>
    <row r="260" ht="12" customHeight="1">
      <c r="D260" s="283"/>
    </row>
    <row r="261" ht="12" customHeight="1">
      <c r="D261" s="283"/>
    </row>
    <row r="262" ht="12" customHeight="1">
      <c r="D262" s="283"/>
    </row>
    <row r="263" ht="12" customHeight="1">
      <c r="D263" s="283"/>
    </row>
    <row r="264" ht="12" customHeight="1">
      <c r="D264" s="283"/>
    </row>
    <row r="265" ht="12" customHeight="1">
      <c r="D265" s="283"/>
    </row>
    <row r="266" ht="12" customHeight="1">
      <c r="D266" s="283"/>
    </row>
    <row r="267" ht="12" customHeight="1">
      <c r="D267" s="283"/>
    </row>
    <row r="268" ht="12" customHeight="1">
      <c r="D268" s="283"/>
    </row>
    <row r="269" ht="12" customHeight="1">
      <c r="D269" s="283"/>
    </row>
    <row r="270" ht="12" customHeight="1">
      <c r="D270" s="283"/>
    </row>
    <row r="271" ht="12" customHeight="1">
      <c r="D271" s="283"/>
    </row>
    <row r="272" ht="12" customHeight="1">
      <c r="D272" s="283"/>
    </row>
    <row r="273" ht="12" customHeight="1">
      <c r="D273" s="283"/>
    </row>
    <row r="274" ht="12" customHeight="1">
      <c r="D274" s="283"/>
    </row>
    <row r="275" ht="12" customHeight="1">
      <c r="D275" s="283"/>
    </row>
    <row r="276" ht="12" customHeight="1">
      <c r="D276" s="283"/>
    </row>
    <row r="277" ht="12" customHeight="1">
      <c r="D277" s="283"/>
    </row>
    <row r="278" ht="12" customHeight="1">
      <c r="D278" s="283"/>
    </row>
    <row r="279" ht="12" customHeight="1">
      <c r="D279" s="283"/>
    </row>
    <row r="280" ht="12" customHeight="1">
      <c r="D280" s="283"/>
    </row>
    <row r="281" ht="12" customHeight="1">
      <c r="D281" s="283"/>
    </row>
    <row r="282" ht="12" customHeight="1">
      <c r="D282" s="283"/>
    </row>
    <row r="283" ht="12" customHeight="1">
      <c r="D283" s="283"/>
    </row>
    <row r="284" ht="12" customHeight="1">
      <c r="D284" s="283"/>
    </row>
    <row r="285" ht="12" customHeight="1">
      <c r="D285" s="283"/>
    </row>
    <row r="286" ht="12" customHeight="1">
      <c r="D286" s="283"/>
    </row>
    <row r="287" ht="12" customHeight="1">
      <c r="D287" s="283"/>
    </row>
    <row r="288" ht="12" customHeight="1">
      <c r="D288" s="283"/>
    </row>
    <row r="289" ht="12" customHeight="1">
      <c r="D289" s="283"/>
    </row>
    <row r="290" ht="12" customHeight="1">
      <c r="D290" s="283"/>
    </row>
    <row r="291" ht="12" customHeight="1">
      <c r="D291" s="283"/>
    </row>
    <row r="292" ht="12" customHeight="1">
      <c r="D292" s="283"/>
    </row>
    <row r="293" ht="12" customHeight="1">
      <c r="D293" s="283"/>
    </row>
    <row r="294" ht="12" customHeight="1">
      <c r="D294" s="283"/>
    </row>
    <row r="295" ht="12" customHeight="1">
      <c r="D295" s="283"/>
    </row>
    <row r="296" ht="12" customHeight="1">
      <c r="D296" s="283"/>
    </row>
  </sheetData>
  <mergeCells count="6">
    <mergeCell ref="F2:G2"/>
    <mergeCell ref="A229:B229"/>
    <mergeCell ref="A1:A2"/>
    <mergeCell ref="B1:B2"/>
    <mergeCell ref="D1:D2"/>
    <mergeCell ref="E1:E2"/>
  </mergeCells>
  <printOptions horizontalCentered="1"/>
  <pageMargins left="0.7874015748031497" right="0.7874015748031497" top="0.984251968503937" bottom="0.984251968503937" header="0.5118110236220472" footer="0.5118110236220472"/>
  <pageSetup firstPageNumber="3" useFirstPageNumber="1" horizontalDpi="600" verticalDpi="600" orientation="portrait" paperSize="9" r:id="rId2"/>
  <headerFooter alignWithMargins="0">
    <oddHeader>&amp;C&amp;"Arial CE,tučné"&amp;12PŘEHLED ROZPOČTOVÝCH OPATŘENÍ V ROZPOČTU ROKU 2003 - výdajová část</oddHeader>
    <oddFooter>&amp;C&amp;P&amp;RPřehled rozpočtových opatření v SR roku 2003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F50"/>
  <sheetViews>
    <sheetView workbookViewId="0" topLeftCell="A1">
      <selection activeCell="A1" sqref="A1"/>
      <selection activeCell="A1" sqref="A1"/>
    </sheetView>
  </sheetViews>
  <sheetFormatPr defaultColWidth="9.00390625" defaultRowHeight="12.75"/>
  <cols>
    <col min="1" max="1" width="71.00390625" style="0" customWidth="1"/>
    <col min="2" max="2" width="12.625" style="0" customWidth="1"/>
    <col min="6" max="6" width="81.625" style="0" customWidth="1"/>
  </cols>
  <sheetData>
    <row r="5" ht="12.75">
      <c r="A5" s="337"/>
    </row>
    <row r="6" spans="1:2" ht="27.75">
      <c r="A6" s="778" t="s">
        <v>495</v>
      </c>
      <c r="B6" s="778"/>
    </row>
    <row r="7" ht="20.25">
      <c r="A7" s="338"/>
    </row>
    <row r="8" ht="20.25">
      <c r="A8" s="338"/>
    </row>
    <row r="9" ht="20.25">
      <c r="A9" s="338"/>
    </row>
    <row r="10" ht="20.25">
      <c r="A10" s="338"/>
    </row>
    <row r="13" spans="1:2" ht="25.5" customHeight="1">
      <c r="A13" s="339" t="s">
        <v>477</v>
      </c>
      <c r="B13" s="340" t="s">
        <v>496</v>
      </c>
    </row>
    <row r="14" spans="1:2" ht="25.5" customHeight="1">
      <c r="A14" s="340" t="s">
        <v>478</v>
      </c>
      <c r="B14" s="340" t="s">
        <v>490</v>
      </c>
    </row>
    <row r="15" spans="1:2" ht="25.5" customHeight="1">
      <c r="A15" s="340" t="s">
        <v>498</v>
      </c>
      <c r="B15" s="340" t="s">
        <v>486</v>
      </c>
    </row>
    <row r="16" spans="1:2" ht="25.5" customHeight="1">
      <c r="A16" s="340" t="s">
        <v>479</v>
      </c>
      <c r="B16" s="340" t="s">
        <v>1369</v>
      </c>
    </row>
    <row r="17" spans="1:2" ht="25.5" customHeight="1">
      <c r="A17" s="340" t="s">
        <v>480</v>
      </c>
      <c r="B17" s="340" t="s">
        <v>1370</v>
      </c>
    </row>
    <row r="18" spans="1:2" ht="25.5" customHeight="1">
      <c r="A18" s="340" t="s">
        <v>481</v>
      </c>
      <c r="B18" s="340" t="s">
        <v>1371</v>
      </c>
    </row>
    <row r="19" spans="1:2" ht="25.5" customHeight="1">
      <c r="A19" s="340" t="s">
        <v>500</v>
      </c>
      <c r="B19" s="340" t="s">
        <v>1372</v>
      </c>
    </row>
    <row r="20" spans="1:2" ht="25.5" customHeight="1">
      <c r="A20" s="340" t="s">
        <v>484</v>
      </c>
      <c r="B20" s="340" t="s">
        <v>1373</v>
      </c>
    </row>
    <row r="21" spans="1:2" ht="25.5" customHeight="1">
      <c r="A21" s="340" t="s">
        <v>482</v>
      </c>
      <c r="B21" s="340" t="s">
        <v>1374</v>
      </c>
    </row>
    <row r="22" spans="1:2" ht="25.5" customHeight="1">
      <c r="A22" s="340" t="s">
        <v>483</v>
      </c>
      <c r="B22" s="340" t="s">
        <v>1376</v>
      </c>
    </row>
    <row r="23" spans="1:2" ht="25.5" customHeight="1">
      <c r="A23" s="340" t="s">
        <v>510</v>
      </c>
      <c r="B23" s="340" t="s">
        <v>1375</v>
      </c>
    </row>
    <row r="39" spans="1:2" ht="27.75">
      <c r="A39" s="778" t="s">
        <v>497</v>
      </c>
      <c r="B39" s="778"/>
    </row>
    <row r="40" ht="12.75" customHeight="1">
      <c r="A40" s="341"/>
    </row>
    <row r="41" spans="1:2" ht="27.75">
      <c r="A41" s="778" t="s">
        <v>499</v>
      </c>
      <c r="B41" s="778"/>
    </row>
    <row r="42" ht="12.75">
      <c r="A42" s="342"/>
    </row>
    <row r="43" spans="1:2" ht="27.75">
      <c r="A43" s="778" t="s">
        <v>1418</v>
      </c>
      <c r="B43" s="778"/>
    </row>
    <row r="44" ht="15">
      <c r="A44" s="340"/>
    </row>
    <row r="45" ht="15">
      <c r="A45" s="340"/>
    </row>
    <row r="46" s="340" customFormat="1" ht="15">
      <c r="F46"/>
    </row>
    <row r="47" s="340" customFormat="1" ht="15">
      <c r="F47"/>
    </row>
    <row r="49" spans="1:2" ht="15">
      <c r="A49" s="340" t="s">
        <v>485</v>
      </c>
      <c r="B49" s="340" t="s">
        <v>496</v>
      </c>
    </row>
    <row r="50" spans="1:2" ht="15">
      <c r="A50" s="340" t="s">
        <v>489</v>
      </c>
      <c r="B50" s="340" t="s">
        <v>1377</v>
      </c>
    </row>
  </sheetData>
  <mergeCells count="4">
    <mergeCell ref="A6:B6"/>
    <mergeCell ref="A39:B39"/>
    <mergeCell ref="A41:B41"/>
    <mergeCell ref="A43:B43"/>
  </mergeCells>
  <printOptions/>
  <pageMargins left="0.75" right="0.75" top="1" bottom="1" header="0.4921259845" footer="0.4921259845"/>
  <pageSetup horizontalDpi="600" verticalDpi="600" orientation="portrait" paperSize="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3"/>
  <sheetViews>
    <sheetView workbookViewId="0" topLeftCell="A1">
      <selection activeCell="F85" sqref="F85"/>
      <selection activeCell="A1" sqref="A1"/>
    </sheetView>
  </sheetViews>
  <sheetFormatPr defaultColWidth="9.00390625" defaultRowHeight="12.75"/>
  <cols>
    <col min="1" max="1" width="10.75390625" style="0" customWidth="1"/>
    <col min="2" max="2" width="25.75390625" style="0" customWidth="1"/>
    <col min="3" max="4" width="10.75390625" style="0" customWidth="1"/>
    <col min="5" max="5" width="10.75390625" style="5" customWidth="1"/>
    <col min="6" max="6" width="10.75390625" style="0" customWidth="1"/>
    <col min="7" max="7" width="6.25390625" style="198" customWidth="1"/>
    <col min="8" max="8" width="10.00390625" style="0" customWidth="1"/>
    <col min="9" max="10" width="5.625" style="0" customWidth="1"/>
    <col min="11" max="11" width="11.25390625" style="0" customWidth="1"/>
  </cols>
  <sheetData>
    <row r="1" spans="1:7" ht="13.5" customHeight="1" thickTop="1">
      <c r="A1" s="670" t="s">
        <v>428</v>
      </c>
      <c r="B1" s="671"/>
      <c r="C1" s="676" t="s">
        <v>429</v>
      </c>
      <c r="D1" s="676"/>
      <c r="E1" s="676"/>
      <c r="F1" s="676"/>
      <c r="G1" s="677"/>
    </row>
    <row r="2" spans="1:46" s="10" customFormat="1" ht="54" customHeight="1">
      <c r="A2" s="672"/>
      <c r="B2" s="673"/>
      <c r="C2" s="161" t="s">
        <v>1152</v>
      </c>
      <c r="D2" s="104" t="s">
        <v>1415</v>
      </c>
      <c r="E2" s="414" t="s">
        <v>1416</v>
      </c>
      <c r="F2" s="106" t="s">
        <v>1417</v>
      </c>
      <c r="G2" s="678" t="s">
        <v>1153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s="108" customFormat="1" ht="12.75" customHeight="1" thickBot="1">
      <c r="A3" s="674"/>
      <c r="B3" s="675"/>
      <c r="C3" s="412" t="s">
        <v>396</v>
      </c>
      <c r="D3" s="409" t="s">
        <v>396</v>
      </c>
      <c r="E3" s="415" t="s">
        <v>396</v>
      </c>
      <c r="F3" s="408" t="s">
        <v>396</v>
      </c>
      <c r="G3" s="679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7" ht="11.25" customHeight="1" thickTop="1">
      <c r="A4" s="229">
        <v>100</v>
      </c>
      <c r="B4" s="141" t="s">
        <v>1007</v>
      </c>
      <c r="C4" s="110">
        <v>13084.1</v>
      </c>
      <c r="D4" s="114">
        <v>40372</v>
      </c>
      <c r="E4" s="110">
        <v>40606.5</v>
      </c>
      <c r="F4" s="110">
        <v>16253.5</v>
      </c>
      <c r="G4" s="206">
        <f>(F4/E4)*100</f>
        <v>40.026842993116865</v>
      </c>
    </row>
    <row r="5" spans="1:7" ht="11.25" customHeight="1">
      <c r="A5" s="229">
        <v>101</v>
      </c>
      <c r="B5" s="141" t="s">
        <v>1037</v>
      </c>
      <c r="C5" s="112">
        <v>1162.5</v>
      </c>
      <c r="D5" s="126">
        <v>2240</v>
      </c>
      <c r="E5" s="112">
        <v>3333.9</v>
      </c>
      <c r="F5" s="162">
        <v>929.2</v>
      </c>
      <c r="G5" s="206">
        <f aca="true" t="shared" si="0" ref="G5:G42">(F5/E5)*100</f>
        <v>27.87126188547947</v>
      </c>
    </row>
    <row r="6" spans="1:7" ht="11.25" customHeight="1">
      <c r="A6" s="230">
        <v>102</v>
      </c>
      <c r="B6" s="130" t="s">
        <v>1038</v>
      </c>
      <c r="C6" s="112">
        <v>81775.7</v>
      </c>
      <c r="D6" s="126">
        <v>47137</v>
      </c>
      <c r="E6" s="112">
        <v>91271.3</v>
      </c>
      <c r="F6" s="162">
        <v>90663.1</v>
      </c>
      <c r="G6" s="206">
        <f t="shared" si="0"/>
        <v>99.33363499807717</v>
      </c>
    </row>
    <row r="7" spans="1:7" ht="11.25" customHeight="1">
      <c r="A7" s="230">
        <v>104</v>
      </c>
      <c r="B7" s="130" t="s">
        <v>444</v>
      </c>
      <c r="C7" s="112">
        <v>3372.4</v>
      </c>
      <c r="D7" s="126">
        <v>5379</v>
      </c>
      <c r="E7" s="112">
        <v>5607</v>
      </c>
      <c r="F7" s="162">
        <v>3549.2</v>
      </c>
      <c r="G7" s="206">
        <f t="shared" si="0"/>
        <v>63.29944711967184</v>
      </c>
    </row>
    <row r="8" spans="1:7" ht="11.25" customHeight="1">
      <c r="A8" s="230">
        <v>105</v>
      </c>
      <c r="B8" s="130" t="s">
        <v>1008</v>
      </c>
      <c r="C8" s="112">
        <v>14573.5</v>
      </c>
      <c r="D8" s="126">
        <v>20540</v>
      </c>
      <c r="E8" s="112">
        <v>20782</v>
      </c>
      <c r="F8" s="162">
        <v>41219.6</v>
      </c>
      <c r="G8" s="206">
        <f t="shared" si="0"/>
        <v>198.34279665094795</v>
      </c>
    </row>
    <row r="9" spans="1:7" ht="11.25" customHeight="1">
      <c r="A9" s="230">
        <v>106</v>
      </c>
      <c r="B9" s="130" t="s">
        <v>1009</v>
      </c>
      <c r="C9" s="112">
        <v>30450.1</v>
      </c>
      <c r="D9" s="126">
        <v>90237</v>
      </c>
      <c r="E9" s="112">
        <v>100829</v>
      </c>
      <c r="F9" s="162">
        <v>65135.2</v>
      </c>
      <c r="G9" s="206">
        <f t="shared" si="0"/>
        <v>64.59966874609488</v>
      </c>
    </row>
    <row r="10" spans="1:7" ht="11.25" customHeight="1">
      <c r="A10" s="230">
        <v>108</v>
      </c>
      <c r="B10" s="130" t="s">
        <v>1010</v>
      </c>
      <c r="C10" s="112">
        <v>17207.1</v>
      </c>
      <c r="D10" s="126">
        <v>35952</v>
      </c>
      <c r="E10" s="112">
        <v>38207.2</v>
      </c>
      <c r="F10" s="162">
        <v>21345.7</v>
      </c>
      <c r="G10" s="206">
        <f t="shared" si="0"/>
        <v>55.8682656672041</v>
      </c>
    </row>
    <row r="11" spans="1:7" ht="11.25" customHeight="1">
      <c r="A11" s="230">
        <v>109</v>
      </c>
      <c r="B11" s="130" t="s">
        <v>13</v>
      </c>
      <c r="C11" s="112"/>
      <c r="D11" s="126">
        <v>341</v>
      </c>
      <c r="E11" s="112">
        <v>341</v>
      </c>
      <c r="F11" s="162">
        <v>110.3</v>
      </c>
      <c r="G11" s="206">
        <f t="shared" si="0"/>
        <v>32.34604105571847</v>
      </c>
    </row>
    <row r="12" spans="1:7" ht="11.25" customHeight="1">
      <c r="A12" s="230">
        <v>110</v>
      </c>
      <c r="B12" s="130" t="s">
        <v>1043</v>
      </c>
      <c r="C12" s="112">
        <v>89.6</v>
      </c>
      <c r="D12" s="126">
        <v>143</v>
      </c>
      <c r="E12" s="112">
        <v>143</v>
      </c>
      <c r="F12" s="162">
        <v>67.9</v>
      </c>
      <c r="G12" s="206">
        <f t="shared" si="0"/>
        <v>47.48251748251749</v>
      </c>
    </row>
    <row r="13" spans="1:7" ht="11.25" customHeight="1">
      <c r="A13" s="230">
        <v>111</v>
      </c>
      <c r="B13" s="163" t="s">
        <v>1120</v>
      </c>
      <c r="C13" s="112">
        <v>1573.8</v>
      </c>
      <c r="D13" s="126">
        <v>4080</v>
      </c>
      <c r="E13" s="112">
        <v>4780</v>
      </c>
      <c r="F13" s="162">
        <v>267</v>
      </c>
      <c r="G13" s="206">
        <f t="shared" si="0"/>
        <v>5.585774058577406</v>
      </c>
    </row>
    <row r="14" spans="1:7" ht="11.25" customHeight="1">
      <c r="A14" s="230">
        <v>112</v>
      </c>
      <c r="B14" s="130" t="s">
        <v>1011</v>
      </c>
      <c r="C14" s="112">
        <v>2385.9</v>
      </c>
      <c r="D14" s="126">
        <v>800</v>
      </c>
      <c r="E14" s="112">
        <v>1800</v>
      </c>
      <c r="F14" s="162">
        <v>227.3</v>
      </c>
      <c r="G14" s="206">
        <f t="shared" si="0"/>
        <v>12.62777777777778</v>
      </c>
    </row>
    <row r="15" spans="1:7" ht="11.25" customHeight="1">
      <c r="A15" s="230">
        <v>113</v>
      </c>
      <c r="B15" s="130" t="s">
        <v>34</v>
      </c>
      <c r="C15" s="112">
        <v>36.9</v>
      </c>
      <c r="D15" s="126">
        <v>350</v>
      </c>
      <c r="E15" s="112">
        <v>350</v>
      </c>
      <c r="F15" s="162">
        <v>70.1</v>
      </c>
      <c r="G15" s="206">
        <f t="shared" si="0"/>
        <v>20.028571428571425</v>
      </c>
    </row>
    <row r="16" spans="1:7" ht="11.25" customHeight="1">
      <c r="A16" s="230">
        <v>114</v>
      </c>
      <c r="B16" s="130" t="s">
        <v>1012</v>
      </c>
      <c r="C16" s="112">
        <v>7479</v>
      </c>
      <c r="D16" s="126">
        <v>11180</v>
      </c>
      <c r="E16" s="112">
        <v>11180</v>
      </c>
      <c r="F16" s="162">
        <v>3718.7</v>
      </c>
      <c r="G16" s="206">
        <f t="shared" si="0"/>
        <v>33.26207513416816</v>
      </c>
    </row>
    <row r="17" spans="1:7" ht="11.25" customHeight="1">
      <c r="A17" s="230">
        <v>115</v>
      </c>
      <c r="B17" s="130" t="s">
        <v>1013</v>
      </c>
      <c r="C17" s="112">
        <v>52660.7</v>
      </c>
      <c r="D17" s="126">
        <v>163860</v>
      </c>
      <c r="E17" s="112">
        <v>184175.9</v>
      </c>
      <c r="F17" s="162">
        <v>57831.6</v>
      </c>
      <c r="G17" s="206">
        <f t="shared" si="0"/>
        <v>31.400199483211434</v>
      </c>
    </row>
    <row r="18" spans="1:7" ht="11.25" customHeight="1">
      <c r="A18" s="230">
        <v>116</v>
      </c>
      <c r="B18" s="141" t="s">
        <v>100</v>
      </c>
      <c r="C18" s="112">
        <v>4926.4</v>
      </c>
      <c r="D18" s="126">
        <v>22500</v>
      </c>
      <c r="E18" s="112">
        <v>22800</v>
      </c>
      <c r="F18" s="162">
        <v>8355.8</v>
      </c>
      <c r="G18" s="206">
        <f t="shared" si="0"/>
        <v>36.64824561403508</v>
      </c>
    </row>
    <row r="19" spans="1:7" ht="11.25" customHeight="1">
      <c r="A19" s="230">
        <v>119</v>
      </c>
      <c r="B19" s="130" t="s">
        <v>1014</v>
      </c>
      <c r="C19" s="112">
        <v>1306.5</v>
      </c>
      <c r="D19" s="126">
        <v>1830</v>
      </c>
      <c r="E19" s="112">
        <v>1830</v>
      </c>
      <c r="F19" s="162">
        <v>548</v>
      </c>
      <c r="G19" s="206">
        <f t="shared" si="0"/>
        <v>29.94535519125683</v>
      </c>
    </row>
    <row r="20" spans="1:7" ht="11.25" customHeight="1">
      <c r="A20" s="230">
        <v>120</v>
      </c>
      <c r="B20" s="130" t="s">
        <v>1015</v>
      </c>
      <c r="C20" s="112">
        <v>43614.4</v>
      </c>
      <c r="D20" s="126">
        <v>169090</v>
      </c>
      <c r="E20" s="112">
        <v>171602.4</v>
      </c>
      <c r="F20" s="162">
        <v>65541.4</v>
      </c>
      <c r="G20" s="206">
        <f t="shared" si="0"/>
        <v>38.19375486589931</v>
      </c>
    </row>
    <row r="21" spans="1:7" ht="11.25" customHeight="1">
      <c r="A21" s="230">
        <v>121</v>
      </c>
      <c r="B21" s="130" t="s">
        <v>114</v>
      </c>
      <c r="C21" s="112">
        <v>0</v>
      </c>
      <c r="D21" s="126">
        <v>0</v>
      </c>
      <c r="E21" s="112">
        <v>127</v>
      </c>
      <c r="F21" s="162">
        <v>0</v>
      </c>
      <c r="G21" s="206">
        <f t="shared" si="0"/>
        <v>0</v>
      </c>
    </row>
    <row r="22" spans="1:7" ht="11.25" customHeight="1">
      <c r="A22" s="230">
        <v>122</v>
      </c>
      <c r="B22" s="130" t="s">
        <v>124</v>
      </c>
      <c r="C22" s="112">
        <v>0</v>
      </c>
      <c r="D22" s="126">
        <v>8584</v>
      </c>
      <c r="E22" s="112">
        <v>9334</v>
      </c>
      <c r="F22" s="162">
        <v>1701.2</v>
      </c>
      <c r="G22" s="206">
        <f t="shared" si="0"/>
        <v>18.225841011356334</v>
      </c>
    </row>
    <row r="23" spans="1:7" ht="11.25" customHeight="1">
      <c r="A23" s="230">
        <v>191</v>
      </c>
      <c r="B23" s="130" t="s">
        <v>1003</v>
      </c>
      <c r="C23" s="112">
        <v>5061.7</v>
      </c>
      <c r="D23" s="126">
        <v>9590</v>
      </c>
      <c r="E23" s="112">
        <v>9590</v>
      </c>
      <c r="F23" s="162">
        <v>6876.5</v>
      </c>
      <c r="G23" s="206">
        <f t="shared" si="0"/>
        <v>71.70490093847758</v>
      </c>
    </row>
    <row r="24" spans="1:7" ht="11.25" customHeight="1">
      <c r="A24" s="230">
        <v>192</v>
      </c>
      <c r="B24" s="130" t="s">
        <v>1016</v>
      </c>
      <c r="C24" s="112">
        <v>1533.9</v>
      </c>
      <c r="D24" s="111">
        <v>2908</v>
      </c>
      <c r="E24" s="112">
        <v>7908</v>
      </c>
      <c r="F24" s="162">
        <v>1574</v>
      </c>
      <c r="G24" s="206">
        <f t="shared" si="0"/>
        <v>19.90389479008599</v>
      </c>
    </row>
    <row r="25" spans="1:7" ht="11.25" customHeight="1">
      <c r="A25" s="229">
        <v>193</v>
      </c>
      <c r="B25" s="141" t="s">
        <v>1004</v>
      </c>
      <c r="C25" s="112">
        <v>5294.1</v>
      </c>
      <c r="D25" s="126">
        <v>12370</v>
      </c>
      <c r="E25" s="112">
        <v>12370</v>
      </c>
      <c r="F25" s="162">
        <v>5811.1</v>
      </c>
      <c r="G25" s="206">
        <f t="shared" si="0"/>
        <v>46.977364591754245</v>
      </c>
    </row>
    <row r="26" spans="1:7" ht="11.25" customHeight="1">
      <c r="A26" s="230">
        <v>194</v>
      </c>
      <c r="B26" s="130" t="s">
        <v>1017</v>
      </c>
      <c r="C26" s="112">
        <v>293.1</v>
      </c>
      <c r="D26" s="126">
        <v>350</v>
      </c>
      <c r="E26" s="112">
        <v>350</v>
      </c>
      <c r="F26" s="164">
        <v>182.6</v>
      </c>
      <c r="G26" s="206">
        <f t="shared" si="0"/>
        <v>52.17142857142857</v>
      </c>
    </row>
    <row r="27" spans="1:7" ht="11.25" customHeight="1" thickBot="1">
      <c r="A27" s="231">
        <v>195</v>
      </c>
      <c r="B27" s="151" t="s">
        <v>1039</v>
      </c>
      <c r="C27" s="226">
        <v>1365.4</v>
      </c>
      <c r="D27" s="166">
        <v>4049</v>
      </c>
      <c r="E27" s="226">
        <v>4081.9</v>
      </c>
      <c r="F27" s="167">
        <v>1390.2</v>
      </c>
      <c r="G27" s="211">
        <f t="shared" si="0"/>
        <v>34.057669222665915</v>
      </c>
    </row>
    <row r="28" spans="1:46" s="172" customFormat="1" ht="14.25" customHeight="1" thickBot="1">
      <c r="A28" s="680" t="s">
        <v>445</v>
      </c>
      <c r="B28" s="681"/>
      <c r="C28" s="224">
        <f>SUM(C4:C27)</f>
        <v>289246.8</v>
      </c>
      <c r="D28" s="225">
        <f>SUM(D4:D27)</f>
        <v>653882</v>
      </c>
      <c r="E28" s="171">
        <f>SUM(E4:E27)</f>
        <v>743400.1000000001</v>
      </c>
      <c r="F28" s="169">
        <f>SUM(F4:F27)</f>
        <v>393369.19999999995</v>
      </c>
      <c r="G28" s="420">
        <f t="shared" si="0"/>
        <v>52.91487047149979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172" customFormat="1" ht="11.25" customHeight="1">
      <c r="A29" s="232" t="s">
        <v>431</v>
      </c>
      <c r="B29" s="173" t="s">
        <v>432</v>
      </c>
      <c r="C29" s="162">
        <v>42373.9</v>
      </c>
      <c r="D29" s="120">
        <v>16014</v>
      </c>
      <c r="E29" s="178">
        <v>47893.5</v>
      </c>
      <c r="F29" s="162">
        <v>39181.2</v>
      </c>
      <c r="G29" s="206">
        <f t="shared" si="0"/>
        <v>81.80901374925615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172" customFormat="1" ht="11.25" customHeight="1">
      <c r="A30" s="233" t="s">
        <v>433</v>
      </c>
      <c r="B30" s="174" t="s">
        <v>434</v>
      </c>
      <c r="C30" s="162">
        <v>164896</v>
      </c>
      <c r="D30" s="113">
        <v>59980</v>
      </c>
      <c r="E30" s="110">
        <v>179927</v>
      </c>
      <c r="F30" s="162">
        <v>150523</v>
      </c>
      <c r="G30" s="206">
        <f t="shared" si="0"/>
        <v>83.65781678125018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172" customFormat="1" ht="11.25" customHeight="1" thickBot="1">
      <c r="A31" s="234" t="s">
        <v>435</v>
      </c>
      <c r="B31" s="174" t="s">
        <v>436</v>
      </c>
      <c r="C31" s="175">
        <v>4172</v>
      </c>
      <c r="D31" s="180">
        <v>1846</v>
      </c>
      <c r="E31" s="226">
        <v>5069</v>
      </c>
      <c r="F31" s="175">
        <v>4171</v>
      </c>
      <c r="G31" s="211">
        <f t="shared" si="0"/>
        <v>82.28447425527717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172" customFormat="1" ht="14.25" customHeight="1" thickBot="1">
      <c r="A32" s="680" t="s">
        <v>437</v>
      </c>
      <c r="B32" s="681"/>
      <c r="C32" s="177">
        <f>SUM(C29:C31)</f>
        <v>211441.9</v>
      </c>
      <c r="D32" s="170">
        <f>SUM(D29:D31)</f>
        <v>77840</v>
      </c>
      <c r="E32" s="171">
        <f>SUM(E29:E31)</f>
        <v>232889.5</v>
      </c>
      <c r="F32" s="177">
        <f>SUM(F29:F31)</f>
        <v>193875.2</v>
      </c>
      <c r="G32" s="421">
        <f t="shared" si="0"/>
        <v>83.24772048546629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7" ht="11.25" customHeight="1">
      <c r="A33" s="229">
        <v>261</v>
      </c>
      <c r="B33" s="141" t="s">
        <v>1291</v>
      </c>
      <c r="C33" s="178">
        <v>6167</v>
      </c>
      <c r="D33" s="113">
        <v>12800</v>
      </c>
      <c r="E33" s="110">
        <v>13160</v>
      </c>
      <c r="F33" s="162">
        <v>6396</v>
      </c>
      <c r="G33" s="206">
        <f t="shared" si="0"/>
        <v>48.60182370820669</v>
      </c>
    </row>
    <row r="34" spans="1:7" ht="11.25" customHeight="1">
      <c r="A34" s="230">
        <v>264</v>
      </c>
      <c r="B34" s="130" t="s">
        <v>1292</v>
      </c>
      <c r="C34" s="110">
        <v>10535</v>
      </c>
      <c r="D34" s="113">
        <v>23580</v>
      </c>
      <c r="E34" s="110">
        <v>23759</v>
      </c>
      <c r="F34" s="162">
        <v>11790</v>
      </c>
      <c r="G34" s="206">
        <f t="shared" si="0"/>
        <v>49.623300643966495</v>
      </c>
    </row>
    <row r="35" spans="1:7" ht="11.25" customHeight="1" thickBot="1">
      <c r="A35" s="235">
        <v>265</v>
      </c>
      <c r="B35" s="142" t="s">
        <v>1293</v>
      </c>
      <c r="C35" s="227">
        <v>3120</v>
      </c>
      <c r="D35" s="117">
        <v>7525</v>
      </c>
      <c r="E35" s="165">
        <v>7578</v>
      </c>
      <c r="F35" s="175">
        <v>3762</v>
      </c>
      <c r="G35" s="211">
        <f t="shared" si="0"/>
        <v>49.6437054631829</v>
      </c>
    </row>
    <row r="36" spans="1:46" s="172" customFormat="1" ht="15" customHeight="1" thickBot="1">
      <c r="A36" s="680" t="s">
        <v>438</v>
      </c>
      <c r="B36" s="681"/>
      <c r="C36" s="177">
        <f>SUM(C33:C35)</f>
        <v>19822</v>
      </c>
      <c r="D36" s="228">
        <f>SUM(D33:D35)</f>
        <v>43905</v>
      </c>
      <c r="E36" s="171">
        <f>SUM(E33:E35)</f>
        <v>44497</v>
      </c>
      <c r="F36" s="169">
        <f>SUM(F33:F35)</f>
        <v>21948</v>
      </c>
      <c r="G36" s="420">
        <f t="shared" si="0"/>
        <v>49.32467357349934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7" ht="11.25" customHeight="1">
      <c r="A37" s="229">
        <v>271</v>
      </c>
      <c r="B37" s="141" t="s">
        <v>1034</v>
      </c>
      <c r="C37" s="110">
        <v>28916</v>
      </c>
      <c r="D37" s="113">
        <v>54000</v>
      </c>
      <c r="E37" s="110">
        <v>54433</v>
      </c>
      <c r="F37" s="162">
        <v>27000</v>
      </c>
      <c r="G37" s="206">
        <f t="shared" si="0"/>
        <v>49.60226333290467</v>
      </c>
    </row>
    <row r="38" spans="1:7" ht="11.25" customHeight="1">
      <c r="A38" s="230">
        <v>272</v>
      </c>
      <c r="B38" s="130" t="s">
        <v>1035</v>
      </c>
      <c r="C38" s="110">
        <v>2766</v>
      </c>
      <c r="D38" s="113">
        <v>5798</v>
      </c>
      <c r="E38" s="110">
        <v>5945</v>
      </c>
      <c r="F38" s="162">
        <v>3553</v>
      </c>
      <c r="G38" s="206">
        <f t="shared" si="0"/>
        <v>59.764507989907486</v>
      </c>
    </row>
    <row r="39" spans="1:7" ht="11.25" customHeight="1" thickBot="1">
      <c r="A39" s="230">
        <v>273</v>
      </c>
      <c r="B39" s="130" t="s">
        <v>1036</v>
      </c>
      <c r="C39" s="110">
        <v>168</v>
      </c>
      <c r="D39" s="180">
        <v>788</v>
      </c>
      <c r="E39" s="226">
        <v>818</v>
      </c>
      <c r="F39" s="162">
        <v>753</v>
      </c>
      <c r="G39" s="211">
        <f t="shared" si="0"/>
        <v>92.05378973105135</v>
      </c>
    </row>
    <row r="40" spans="1:46" s="4" customFormat="1" ht="14.25" customHeight="1" thickBot="1">
      <c r="A40" s="680" t="s">
        <v>439</v>
      </c>
      <c r="B40" s="681"/>
      <c r="C40" s="177">
        <f>SUM(C37:C39)</f>
        <v>31850</v>
      </c>
      <c r="D40" s="182">
        <f>SUM(D37:D39)</f>
        <v>60586</v>
      </c>
      <c r="E40" s="171">
        <f>SUM(E37:E39)</f>
        <v>61196</v>
      </c>
      <c r="F40" s="169">
        <f>SUM(F37:F39)</f>
        <v>31306</v>
      </c>
      <c r="G40" s="421">
        <f t="shared" si="0"/>
        <v>51.15693836198444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s="4" customFormat="1" ht="11.25" customHeight="1" thickBot="1">
      <c r="A41" s="236">
        <v>276</v>
      </c>
      <c r="B41" s="179" t="s">
        <v>1040</v>
      </c>
      <c r="C41" s="165">
        <v>25581</v>
      </c>
      <c r="D41" s="181">
        <v>49212</v>
      </c>
      <c r="E41" s="416">
        <v>49402</v>
      </c>
      <c r="F41" s="175">
        <v>24600</v>
      </c>
      <c r="G41" s="211">
        <f t="shared" si="0"/>
        <v>49.79555483583661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s="4" customFormat="1" ht="14.25" customHeight="1" thickBot="1">
      <c r="A42" s="680" t="s">
        <v>446</v>
      </c>
      <c r="B42" s="681"/>
      <c r="C42" s="177">
        <f>SUM(C41:C41)</f>
        <v>25581</v>
      </c>
      <c r="D42" s="182">
        <f>SUM(D41:D41)</f>
        <v>49212</v>
      </c>
      <c r="E42" s="177">
        <f>SUM(E41:E41)</f>
        <v>49402</v>
      </c>
      <c r="F42" s="177">
        <f>SUM(F41:F41)</f>
        <v>24600</v>
      </c>
      <c r="G42" s="422">
        <f t="shared" si="0"/>
        <v>49.79555483583661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7" ht="11.25" customHeight="1" thickBot="1">
      <c r="A43" s="236">
        <v>403</v>
      </c>
      <c r="B43" s="179" t="s">
        <v>440</v>
      </c>
      <c r="C43" s="175">
        <v>78700</v>
      </c>
      <c r="D43" s="176">
        <v>157399</v>
      </c>
      <c r="E43" s="227">
        <v>157399</v>
      </c>
      <c r="F43" s="175">
        <v>75300</v>
      </c>
      <c r="G43" s="423">
        <f aca="true" t="shared" si="1" ref="G43:G64">(F43/E43)*100</f>
        <v>47.84020228845164</v>
      </c>
    </row>
    <row r="44" spans="1:46" s="4" customFormat="1" ht="15" customHeight="1" thickBot="1">
      <c r="A44" s="682" t="s">
        <v>447</v>
      </c>
      <c r="B44" s="683"/>
      <c r="C44" s="241">
        <f>SUM(C43)</f>
        <v>78700</v>
      </c>
      <c r="D44" s="242">
        <f>SUM(D43)</f>
        <v>157399</v>
      </c>
      <c r="E44" s="243">
        <f>SUM(E43)</f>
        <v>157399</v>
      </c>
      <c r="F44" s="241">
        <f>SUM(F43)</f>
        <v>75300</v>
      </c>
      <c r="G44" s="424">
        <f t="shared" si="1"/>
        <v>47.84020228845164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s="185" customFormat="1" ht="21" customHeight="1" thickBot="1" thickTop="1">
      <c r="A45" s="686" t="s">
        <v>448</v>
      </c>
      <c r="B45" s="687"/>
      <c r="C45" s="240">
        <f>SUM(C28+C32+C36+C40+C42+C44)</f>
        <v>656641.7</v>
      </c>
      <c r="D45" s="143">
        <f>SUM(D28+D32+D36+D40+D42+D44)</f>
        <v>1042824</v>
      </c>
      <c r="E45" s="240">
        <f>SUM(E28+E32+E36+E40+E42+E44)</f>
        <v>1288783.6</v>
      </c>
      <c r="F45" s="240">
        <f>SUM(F28+F32+F36+F40+F42+F44)</f>
        <v>740398.3999999999</v>
      </c>
      <c r="G45" s="425">
        <f t="shared" si="1"/>
        <v>57.44939646966331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s="471" customFormat="1" ht="11.25" customHeight="1">
      <c r="A46" s="229">
        <v>100</v>
      </c>
      <c r="B46" s="141" t="s">
        <v>1007</v>
      </c>
      <c r="C46" s="467">
        <v>0</v>
      </c>
      <c r="D46" s="468">
        <v>0</v>
      </c>
      <c r="E46" s="469">
        <v>400</v>
      </c>
      <c r="F46" s="187">
        <v>390</v>
      </c>
      <c r="G46" s="206">
        <f t="shared" si="1"/>
        <v>97.5</v>
      </c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  <c r="S46" s="470"/>
      <c r="T46" s="470"/>
      <c r="U46" s="470"/>
      <c r="V46" s="470"/>
      <c r="W46" s="470"/>
      <c r="X46" s="470"/>
      <c r="Y46" s="470"/>
      <c r="Z46" s="470"/>
      <c r="AA46" s="470"/>
      <c r="AB46" s="470"/>
      <c r="AC46" s="470"/>
      <c r="AD46" s="470"/>
      <c r="AE46" s="470"/>
      <c r="AF46" s="470"/>
      <c r="AG46" s="470"/>
      <c r="AH46" s="470"/>
      <c r="AI46" s="470"/>
      <c r="AJ46" s="470"/>
      <c r="AK46" s="470"/>
      <c r="AL46" s="470"/>
      <c r="AM46" s="470"/>
      <c r="AN46" s="470"/>
      <c r="AO46" s="470"/>
      <c r="AP46" s="470"/>
      <c r="AQ46" s="470"/>
      <c r="AR46" s="470"/>
      <c r="AS46" s="470"/>
      <c r="AT46" s="470"/>
    </row>
    <row r="47" spans="1:46" s="189" customFormat="1" ht="11.25" customHeight="1">
      <c r="A47" s="237">
        <v>102</v>
      </c>
      <c r="B47" s="186" t="s">
        <v>1038</v>
      </c>
      <c r="C47" s="187">
        <v>18370.1</v>
      </c>
      <c r="D47" s="188">
        <v>53600</v>
      </c>
      <c r="E47" s="417">
        <v>53648.5</v>
      </c>
      <c r="F47" s="187">
        <v>19601.1</v>
      </c>
      <c r="G47" s="206">
        <f t="shared" si="1"/>
        <v>36.53615664930054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s="189" customFormat="1" ht="11.25" customHeight="1">
      <c r="A48" s="237">
        <v>104</v>
      </c>
      <c r="B48" s="186" t="s">
        <v>444</v>
      </c>
      <c r="C48" s="187">
        <v>0</v>
      </c>
      <c r="D48" s="188">
        <v>0</v>
      </c>
      <c r="E48" s="417">
        <v>50</v>
      </c>
      <c r="F48" s="187">
        <v>40</v>
      </c>
      <c r="G48" s="206">
        <f t="shared" si="1"/>
        <v>80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7" ht="11.25" customHeight="1">
      <c r="A49" s="229">
        <v>106</v>
      </c>
      <c r="B49" s="141" t="s">
        <v>1009</v>
      </c>
      <c r="C49" s="162">
        <v>1000</v>
      </c>
      <c r="D49" s="113">
        <v>0</v>
      </c>
      <c r="E49" s="110">
        <v>0</v>
      </c>
      <c r="F49" s="162">
        <v>0</v>
      </c>
      <c r="G49" s="206" t="s">
        <v>1178</v>
      </c>
    </row>
    <row r="50" spans="1:7" ht="11.25" customHeight="1">
      <c r="A50" s="229">
        <v>108</v>
      </c>
      <c r="B50" s="141" t="s">
        <v>1010</v>
      </c>
      <c r="C50" s="162">
        <v>1088</v>
      </c>
      <c r="D50" s="113">
        <v>1200</v>
      </c>
      <c r="E50" s="110">
        <v>1320</v>
      </c>
      <c r="F50" s="162">
        <v>1257</v>
      </c>
      <c r="G50" s="206" t="s">
        <v>1178</v>
      </c>
    </row>
    <row r="51" spans="1:7" ht="11.25" customHeight="1">
      <c r="A51" s="229">
        <v>111</v>
      </c>
      <c r="B51" s="163" t="s">
        <v>1120</v>
      </c>
      <c r="C51" s="162">
        <v>829</v>
      </c>
      <c r="D51" s="113">
        <v>3200</v>
      </c>
      <c r="E51" s="110">
        <v>3500</v>
      </c>
      <c r="F51" s="162">
        <v>335.7</v>
      </c>
      <c r="G51" s="206">
        <f t="shared" si="1"/>
        <v>9.59142857142857</v>
      </c>
    </row>
    <row r="52" spans="1:7" ht="11.25" customHeight="1">
      <c r="A52" s="229">
        <v>112</v>
      </c>
      <c r="B52" s="141" t="s">
        <v>1011</v>
      </c>
      <c r="C52" s="190">
        <v>163301.4</v>
      </c>
      <c r="D52" s="122">
        <v>369060</v>
      </c>
      <c r="E52" s="133">
        <v>604857.8</v>
      </c>
      <c r="F52" s="190">
        <v>104508.8</v>
      </c>
      <c r="G52" s="206">
        <f t="shared" si="1"/>
        <v>17.27824291924482</v>
      </c>
    </row>
    <row r="53" spans="1:7" ht="11.25" customHeight="1">
      <c r="A53" s="229">
        <v>114</v>
      </c>
      <c r="B53" s="141" t="s">
        <v>1012</v>
      </c>
      <c r="C53" s="162">
        <v>4124.5</v>
      </c>
      <c r="D53" s="113">
        <v>7600</v>
      </c>
      <c r="E53" s="110">
        <v>8300</v>
      </c>
      <c r="F53" s="162">
        <v>178.4</v>
      </c>
      <c r="G53" s="206">
        <f t="shared" si="1"/>
        <v>2.149397590361446</v>
      </c>
    </row>
    <row r="54" spans="1:7" ht="11.25" customHeight="1">
      <c r="A54" s="229">
        <v>115</v>
      </c>
      <c r="B54" s="141" t="s">
        <v>1013</v>
      </c>
      <c r="C54" s="162">
        <v>552.4</v>
      </c>
      <c r="D54" s="113">
        <v>3955</v>
      </c>
      <c r="E54" s="110">
        <v>29580</v>
      </c>
      <c r="F54" s="162">
        <v>1218.2</v>
      </c>
      <c r="G54" s="206">
        <f t="shared" si="1"/>
        <v>4.118323191345504</v>
      </c>
    </row>
    <row r="55" spans="1:7" ht="11.25" customHeight="1" thickBot="1">
      <c r="A55" s="229">
        <v>116</v>
      </c>
      <c r="B55" s="141" t="s">
        <v>100</v>
      </c>
      <c r="C55" s="162">
        <v>283.2</v>
      </c>
      <c r="D55" s="113">
        <v>19000</v>
      </c>
      <c r="E55" s="110">
        <v>18820</v>
      </c>
      <c r="F55" s="162">
        <v>2787.7</v>
      </c>
      <c r="G55" s="206">
        <f t="shared" si="1"/>
        <v>14.812433581296492</v>
      </c>
    </row>
    <row r="56" spans="1:46" s="4" customFormat="1" ht="15" customHeight="1" thickBot="1">
      <c r="A56" s="680" t="s">
        <v>445</v>
      </c>
      <c r="B56" s="681"/>
      <c r="C56" s="183">
        <f>SUM(C47:C55)</f>
        <v>189548.6</v>
      </c>
      <c r="D56" s="477">
        <f>SUM(D47:D55)</f>
        <v>457615</v>
      </c>
      <c r="E56" s="184">
        <f>SUM(E46:E55)</f>
        <v>720476.3</v>
      </c>
      <c r="F56" s="184">
        <f>SUM(F46:F55)</f>
        <v>130316.9</v>
      </c>
      <c r="G56" s="478">
        <f t="shared" si="1"/>
        <v>18.08760399197031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s="172" customFormat="1" ht="11.25" customHeight="1">
      <c r="A57" s="444" t="s">
        <v>431</v>
      </c>
      <c r="B57" s="191" t="s">
        <v>432</v>
      </c>
      <c r="C57" s="192">
        <v>0</v>
      </c>
      <c r="D57" s="186">
        <v>0</v>
      </c>
      <c r="E57" s="417">
        <v>178.5</v>
      </c>
      <c r="F57" s="192">
        <v>178.5</v>
      </c>
      <c r="G57" s="206" t="s">
        <v>1178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s="172" customFormat="1" ht="11.25" customHeight="1" thickBot="1">
      <c r="A58" s="233" t="s">
        <v>433</v>
      </c>
      <c r="B58" s="174" t="s">
        <v>434</v>
      </c>
      <c r="C58" s="193">
        <v>0</v>
      </c>
      <c r="D58" s="194">
        <v>0</v>
      </c>
      <c r="E58" s="418">
        <v>500</v>
      </c>
      <c r="F58" s="193">
        <v>500</v>
      </c>
      <c r="G58" s="211">
        <f t="shared" si="1"/>
        <v>100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s="4" customFormat="1" ht="15" customHeight="1" thickBot="1">
      <c r="A59" s="680" t="s">
        <v>449</v>
      </c>
      <c r="B59" s="681"/>
      <c r="C59" s="183">
        <f>SUM(C57:C58)</f>
        <v>0</v>
      </c>
      <c r="D59" s="168">
        <f>SUM(D57:D58)</f>
        <v>0</v>
      </c>
      <c r="E59" s="184">
        <f>SUM(E57:E58)</f>
        <v>678.5</v>
      </c>
      <c r="F59" s="183">
        <f>SUM(F57:F58)</f>
        <v>678.5</v>
      </c>
      <c r="G59" s="421">
        <f t="shared" si="1"/>
        <v>100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7" ht="11.25" customHeight="1">
      <c r="A60" s="229">
        <v>403</v>
      </c>
      <c r="B60" s="141" t="s">
        <v>380</v>
      </c>
      <c r="C60" s="162">
        <v>0</v>
      </c>
      <c r="D60" s="114">
        <v>30000</v>
      </c>
      <c r="E60" s="110">
        <v>30000</v>
      </c>
      <c r="F60" s="162">
        <v>0</v>
      </c>
      <c r="G60" s="206">
        <f t="shared" si="1"/>
        <v>0</v>
      </c>
    </row>
    <row r="61" spans="1:7" ht="11.25" customHeight="1" thickBot="1">
      <c r="A61" s="236">
        <v>410</v>
      </c>
      <c r="B61" s="179" t="s">
        <v>381</v>
      </c>
      <c r="C61" s="175">
        <v>1858.6</v>
      </c>
      <c r="D61" s="127">
        <v>14300</v>
      </c>
      <c r="E61" s="227">
        <v>21500</v>
      </c>
      <c r="F61" s="175">
        <v>11973.9</v>
      </c>
      <c r="G61" s="211">
        <f t="shared" si="1"/>
        <v>55.69255813953489</v>
      </c>
    </row>
    <row r="62" spans="1:46" s="4" customFormat="1" ht="17.25" customHeight="1" thickBot="1">
      <c r="A62" s="682" t="s">
        <v>447</v>
      </c>
      <c r="B62" s="683"/>
      <c r="C62" s="241">
        <f>SUM(C60:C61)</f>
        <v>1858.6</v>
      </c>
      <c r="D62" s="245">
        <f>SUM(D60:D61)</f>
        <v>44300</v>
      </c>
      <c r="E62" s="243">
        <f>SUM(E60:E61)</f>
        <v>51500</v>
      </c>
      <c r="F62" s="241">
        <f>SUM(F60:F61)</f>
        <v>11973.9</v>
      </c>
      <c r="G62" s="424">
        <f t="shared" si="1"/>
        <v>23.25029126213592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s="197" customFormat="1" ht="21" customHeight="1" thickBot="1" thickTop="1">
      <c r="A63" s="684" t="s">
        <v>450</v>
      </c>
      <c r="B63" s="685"/>
      <c r="C63" s="196">
        <f>SUM(C56+C59+C62)</f>
        <v>191407.2</v>
      </c>
      <c r="D63" s="244">
        <f>SUM(D56+D59+D62)</f>
        <v>501915</v>
      </c>
      <c r="E63" s="196">
        <f>SUM(E56+E59+E62)</f>
        <v>772654.8</v>
      </c>
      <c r="F63" s="195">
        <f>SUM(F56+F59+F62)</f>
        <v>142969.3</v>
      </c>
      <c r="G63" s="426">
        <f t="shared" si="1"/>
        <v>18.50364483596038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s="185" customFormat="1" ht="31.5" customHeight="1" thickBot="1" thickTop="1">
      <c r="A64" s="684" t="s">
        <v>451</v>
      </c>
      <c r="B64" s="685"/>
      <c r="C64" s="216">
        <f>SUM(C45+C63)</f>
        <v>848048.8999999999</v>
      </c>
      <c r="D64" s="238">
        <f>SUM(D45+D63)</f>
        <v>1544739</v>
      </c>
      <c r="E64" s="216">
        <f>SUM(E45+E63)</f>
        <v>2061438.4000000001</v>
      </c>
      <c r="F64" s="239">
        <f>SUM(F45+F63)</f>
        <v>883367.7</v>
      </c>
      <c r="G64" s="426">
        <f t="shared" si="1"/>
        <v>42.85200566749896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ht="13.5" thickTop="1">
      <c r="F65" s="6"/>
    </row>
    <row r="66" spans="4:6" ht="12.75">
      <c r="D66" s="5"/>
      <c r="E66"/>
      <c r="F66" s="5"/>
    </row>
    <row r="68" spans="1:3" ht="12.75">
      <c r="A68" s="199"/>
      <c r="B68" s="3"/>
      <c r="C68" s="11"/>
    </row>
    <row r="69" spans="1:3" ht="12.75">
      <c r="A69" s="199"/>
      <c r="B69" s="3"/>
      <c r="C69" s="11"/>
    </row>
    <row r="70" spans="1:46" s="4" customFormat="1" ht="12.75">
      <c r="A70" s="200"/>
      <c r="B70" s="200"/>
      <c r="C70" s="200"/>
      <c r="D70"/>
      <c r="E70" s="7"/>
      <c r="G70" s="198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" ht="12.75">
      <c r="A71" s="199"/>
      <c r="B71" s="3"/>
      <c r="C71" s="11"/>
      <c r="D71" s="11"/>
    </row>
    <row r="72" spans="1:4" ht="12.75">
      <c r="A72" s="199"/>
      <c r="B72" s="3"/>
      <c r="C72" s="11"/>
      <c r="D72" s="11"/>
    </row>
    <row r="73" spans="1:4" ht="12.75">
      <c r="A73" s="199"/>
      <c r="B73" s="3"/>
      <c r="C73" s="11"/>
      <c r="D73" s="200"/>
    </row>
    <row r="74" spans="1:4" ht="12.75">
      <c r="A74" s="199"/>
      <c r="B74" s="3"/>
      <c r="C74" s="11"/>
      <c r="D74" s="11"/>
    </row>
    <row r="75" spans="1:4" ht="12.75">
      <c r="A75" s="199"/>
      <c r="B75" s="3"/>
      <c r="C75" s="11"/>
      <c r="D75" s="11"/>
    </row>
    <row r="76" spans="1:4" ht="12.75">
      <c r="A76" s="199"/>
      <c r="B76" s="3"/>
      <c r="C76" s="11"/>
      <c r="D76" s="11"/>
    </row>
    <row r="77" spans="1:4" ht="12.75">
      <c r="A77" s="199"/>
      <c r="B77" s="3"/>
      <c r="C77" s="11"/>
      <c r="D77" s="11"/>
    </row>
    <row r="78" spans="1:4" ht="12.75">
      <c r="A78" s="199"/>
      <c r="B78" s="3"/>
      <c r="C78" s="11"/>
      <c r="D78" s="11"/>
    </row>
    <row r="79" spans="1:4" ht="12.75">
      <c r="A79" s="199"/>
      <c r="B79" s="3"/>
      <c r="C79" s="11"/>
      <c r="D79" s="11"/>
    </row>
    <row r="80" spans="1:4" ht="12.75">
      <c r="A80" s="199"/>
      <c r="B80" s="3"/>
      <c r="C80" s="11"/>
      <c r="D80" s="11"/>
    </row>
    <row r="81" spans="1:4" ht="12.75">
      <c r="A81" s="199"/>
      <c r="B81" s="3"/>
      <c r="C81" s="11"/>
      <c r="D81" s="11"/>
    </row>
    <row r="82" spans="1:4" ht="12.75">
      <c r="A82" s="199"/>
      <c r="B82" s="3"/>
      <c r="C82" s="11"/>
      <c r="D82" s="11"/>
    </row>
    <row r="83" spans="1:4" ht="12.75">
      <c r="A83" s="199"/>
      <c r="B83" s="3"/>
      <c r="C83" s="11"/>
      <c r="D83" s="11"/>
    </row>
    <row r="84" spans="1:4" ht="12.75">
      <c r="A84" s="199"/>
      <c r="B84" s="3"/>
      <c r="C84" s="11"/>
      <c r="D84" s="11"/>
    </row>
    <row r="85" spans="1:4" ht="12.75">
      <c r="A85" s="199"/>
      <c r="B85" s="3"/>
      <c r="C85" s="11"/>
      <c r="D85" s="11"/>
    </row>
    <row r="86" spans="1:4" ht="12.75">
      <c r="A86" s="199"/>
      <c r="B86" s="3"/>
      <c r="C86" s="11"/>
      <c r="D86" s="11"/>
    </row>
    <row r="87" spans="1:4" ht="12.75">
      <c r="A87" s="199"/>
      <c r="B87" s="3"/>
      <c r="C87" s="11"/>
      <c r="D87" s="11"/>
    </row>
    <row r="88" spans="1:4" ht="12.75">
      <c r="A88" s="199"/>
      <c r="B88" s="3"/>
      <c r="C88" s="11"/>
      <c r="D88" s="11"/>
    </row>
    <row r="89" spans="1:4" ht="12.75">
      <c r="A89" s="199"/>
      <c r="B89" s="3"/>
      <c r="C89" s="11"/>
      <c r="D89" s="11"/>
    </row>
    <row r="90" spans="1:4" ht="12.75">
      <c r="A90" s="199"/>
      <c r="B90" s="3"/>
      <c r="C90" s="11"/>
      <c r="D90" s="11"/>
    </row>
    <row r="91" spans="1:4" ht="12.75">
      <c r="A91" s="199"/>
      <c r="B91" s="3"/>
      <c r="C91" s="11"/>
      <c r="D91" s="11"/>
    </row>
    <row r="92" spans="1:4" ht="12.75">
      <c r="A92" s="199"/>
      <c r="B92" s="3"/>
      <c r="C92" s="11"/>
      <c r="D92" s="11"/>
    </row>
    <row r="93" spans="1:4" ht="12.75">
      <c r="A93" s="199"/>
      <c r="B93" s="3"/>
      <c r="C93" s="11"/>
      <c r="D93" s="11"/>
    </row>
    <row r="94" spans="1:4" ht="12.75">
      <c r="A94" s="199"/>
      <c r="B94" s="3"/>
      <c r="C94" s="11"/>
      <c r="D94" s="11"/>
    </row>
    <row r="95" spans="1:4" ht="12.75">
      <c r="A95" s="199"/>
      <c r="B95" s="3"/>
      <c r="C95" s="11"/>
      <c r="D95" s="11"/>
    </row>
    <row r="96" spans="1:4" ht="12.75">
      <c r="A96" s="199"/>
      <c r="B96" s="3"/>
      <c r="C96" s="11"/>
      <c r="D96" s="11"/>
    </row>
    <row r="97" spans="1:4" ht="12.75">
      <c r="A97" s="199"/>
      <c r="B97" s="3"/>
      <c r="C97" s="11"/>
      <c r="D97" s="11"/>
    </row>
    <row r="98" spans="1:4" ht="12.75">
      <c r="A98" s="199"/>
      <c r="B98" s="3"/>
      <c r="C98" s="11"/>
      <c r="D98" s="11"/>
    </row>
    <row r="99" spans="1:4" ht="12.75">
      <c r="A99" s="199"/>
      <c r="B99" s="3"/>
      <c r="C99" s="11"/>
      <c r="D99" s="11"/>
    </row>
    <row r="100" spans="1:46" s="4" customFormat="1" ht="12.75">
      <c r="A100" s="200"/>
      <c r="B100" s="200"/>
      <c r="C100" s="200"/>
      <c r="D100" s="11"/>
      <c r="E100" s="7"/>
      <c r="G100" s="198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</row>
    <row r="101" spans="1:46" s="10" customFormat="1" ht="12.75">
      <c r="A101" s="201"/>
      <c r="B101" s="201"/>
      <c r="C101" s="201"/>
      <c r="D101" s="11"/>
      <c r="E101" s="419"/>
      <c r="G101" s="198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ht="12.75">
      <c r="D102" s="11"/>
    </row>
    <row r="103" ht="12.75">
      <c r="D103" s="200"/>
    </row>
  </sheetData>
  <mergeCells count="15">
    <mergeCell ref="A62:B62"/>
    <mergeCell ref="A63:B63"/>
    <mergeCell ref="A64:B64"/>
    <mergeCell ref="A44:B44"/>
    <mergeCell ref="A45:B45"/>
    <mergeCell ref="A56:B56"/>
    <mergeCell ref="A59:B59"/>
    <mergeCell ref="A32:B32"/>
    <mergeCell ref="A36:B36"/>
    <mergeCell ref="A40:B40"/>
    <mergeCell ref="A42:B42"/>
    <mergeCell ref="A1:B3"/>
    <mergeCell ref="C1:G1"/>
    <mergeCell ref="G2:G3"/>
    <mergeCell ref="A28:B28"/>
  </mergeCells>
  <printOptions horizontalCentered="1"/>
  <pageMargins left="0.7874015748031497" right="0.7874015748031497" top="0.984251968503937" bottom="0.984251968503937" header="0.5118110236220472" footer="0.5118110236220472"/>
  <pageSetup firstPageNumber="3" useFirstPageNumber="1" horizontalDpi="600" verticalDpi="600" orientation="portrait" paperSize="9" r:id="rId1"/>
  <headerFooter alignWithMargins="0">
    <oddHeader>&amp;C&amp;"Arial CE,tučné"&amp;12PŘEHLED HOSPODAŘENÍ ZA  &amp;U1. POLOLETÍ  2003&amp;U  -  V Ý D A J E</oddHeader>
    <oddFooter xml:space="preserve">&amp;C&amp;P&amp;RSumář  výdajů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30"/>
  <sheetViews>
    <sheetView workbookViewId="0" topLeftCell="A1">
      <selection activeCell="F5" sqref="F5"/>
      <selection activeCell="A1" sqref="A1:F1"/>
    </sheetView>
  </sheetViews>
  <sheetFormatPr defaultColWidth="9.00390625" defaultRowHeight="12.75"/>
  <cols>
    <col min="1" max="1" width="4.125" style="26" customWidth="1"/>
    <col min="2" max="2" width="3.875" style="20" customWidth="1"/>
    <col min="3" max="3" width="6.25390625" style="28" customWidth="1"/>
    <col min="4" max="4" width="4.375" style="26" customWidth="1"/>
    <col min="5" max="5" width="4.25390625" style="26" customWidth="1"/>
    <col min="6" max="6" width="27.25390625" style="28" customWidth="1"/>
    <col min="7" max="7" width="9.375" style="6" customWidth="1"/>
    <col min="8" max="8" width="10.25390625" style="6" bestFit="1" customWidth="1"/>
    <col min="9" max="9" width="8.625" style="6" customWidth="1"/>
    <col min="10" max="10" width="7.75390625" style="19" customWidth="1"/>
    <col min="11" max="13" width="3.625" style="0" customWidth="1"/>
    <col min="14" max="15" width="4.875" style="0" customWidth="1"/>
    <col min="18" max="18" width="9.75390625" style="0" bestFit="1" customWidth="1"/>
  </cols>
  <sheetData>
    <row r="1" spans="1:10" ht="12.75">
      <c r="A1" s="690" t="s">
        <v>1044</v>
      </c>
      <c r="B1" s="691"/>
      <c r="C1" s="691"/>
      <c r="D1" s="691"/>
      <c r="E1" s="691"/>
      <c r="F1" s="692"/>
      <c r="G1" s="693" t="s">
        <v>391</v>
      </c>
      <c r="H1" s="694"/>
      <c r="I1" s="694"/>
      <c r="J1" s="695"/>
    </row>
    <row r="2" spans="1:10" ht="59.25" customHeight="1">
      <c r="A2" s="696" t="s">
        <v>1045</v>
      </c>
      <c r="B2" s="699" t="s">
        <v>1005</v>
      </c>
      <c r="C2" s="699"/>
      <c r="D2" s="696" t="s">
        <v>1046</v>
      </c>
      <c r="E2" s="702" t="s">
        <v>1047</v>
      </c>
      <c r="F2" s="705" t="s">
        <v>1006</v>
      </c>
      <c r="G2" s="13" t="s">
        <v>1415</v>
      </c>
      <c r="H2" s="84" t="s">
        <v>1416</v>
      </c>
      <c r="I2" s="14" t="s">
        <v>1417</v>
      </c>
      <c r="J2" s="708" t="s">
        <v>1154</v>
      </c>
    </row>
    <row r="3" spans="1:10" ht="3" customHeight="1">
      <c r="A3" s="697"/>
      <c r="B3" s="700"/>
      <c r="C3" s="700"/>
      <c r="D3" s="697"/>
      <c r="E3" s="703"/>
      <c r="F3" s="706"/>
      <c r="G3" s="15"/>
      <c r="H3" s="85"/>
      <c r="I3" s="16"/>
      <c r="J3" s="709"/>
    </row>
    <row r="4" spans="1:10" ht="7.5" customHeight="1">
      <c r="A4" s="698"/>
      <c r="B4" s="701"/>
      <c r="C4" s="701"/>
      <c r="D4" s="698"/>
      <c r="E4" s="704"/>
      <c r="F4" s="707"/>
      <c r="G4" s="17" t="s">
        <v>1048</v>
      </c>
      <c r="H4" s="455" t="s">
        <v>1048</v>
      </c>
      <c r="I4" s="18" t="s">
        <v>1048</v>
      </c>
      <c r="J4" s="710"/>
    </row>
    <row r="5" spans="1:10" ht="12" customHeight="1">
      <c r="A5" s="32">
        <v>1</v>
      </c>
      <c r="B5" s="32" t="s">
        <v>1124</v>
      </c>
      <c r="C5" s="66" t="s">
        <v>1125</v>
      </c>
      <c r="D5" s="32" t="s">
        <v>1159</v>
      </c>
      <c r="E5" s="32"/>
      <c r="F5" s="2" t="s">
        <v>1421</v>
      </c>
      <c r="G5" s="19">
        <v>500</v>
      </c>
      <c r="H5" s="6">
        <v>674</v>
      </c>
      <c r="I5" s="6">
        <v>678.2</v>
      </c>
      <c r="J5" s="99">
        <f>(I5/H5)*100</f>
        <v>100.62314540059347</v>
      </c>
    </row>
    <row r="6" spans="1:10" ht="12" customHeight="1">
      <c r="A6" s="32">
        <v>2</v>
      </c>
      <c r="B6" s="26">
        <v>101</v>
      </c>
      <c r="C6" s="41" t="s">
        <v>1125</v>
      </c>
      <c r="D6" s="26">
        <v>1361</v>
      </c>
      <c r="F6" s="28" t="s">
        <v>1160</v>
      </c>
      <c r="G6" s="19">
        <v>20</v>
      </c>
      <c r="H6" s="6">
        <v>88</v>
      </c>
      <c r="I6" s="6">
        <v>180.4</v>
      </c>
      <c r="J6" s="99">
        <f>(I6/H6)*100</f>
        <v>205.00000000000003</v>
      </c>
    </row>
    <row r="7" spans="1:10" ht="12" customHeight="1">
      <c r="A7" s="32">
        <v>3</v>
      </c>
      <c r="B7" s="26">
        <v>101</v>
      </c>
      <c r="C7" s="41" t="s">
        <v>1125</v>
      </c>
      <c r="D7" s="26">
        <v>1361</v>
      </c>
      <c r="F7" s="28" t="s">
        <v>1422</v>
      </c>
      <c r="G7" s="19">
        <v>115</v>
      </c>
      <c r="H7" s="6">
        <v>115</v>
      </c>
      <c r="I7" s="6">
        <v>67.7</v>
      </c>
      <c r="J7" s="99">
        <f aca="true" t="shared" si="0" ref="J7:J31">(I7/H7)*100</f>
        <v>58.869565217391305</v>
      </c>
    </row>
    <row r="8" spans="1:10" ht="12" customHeight="1">
      <c r="A8" s="32">
        <v>4</v>
      </c>
      <c r="B8" s="32" t="s">
        <v>1161</v>
      </c>
      <c r="C8" s="66" t="s">
        <v>1162</v>
      </c>
      <c r="D8" s="32" t="s">
        <v>1163</v>
      </c>
      <c r="E8" s="32"/>
      <c r="F8" s="2" t="s">
        <v>1158</v>
      </c>
      <c r="G8" s="19">
        <v>185961</v>
      </c>
      <c r="H8" s="6">
        <v>185961</v>
      </c>
      <c r="I8" s="6">
        <v>83782</v>
      </c>
      <c r="J8" s="99">
        <f t="shared" si="0"/>
        <v>45.053532729981015</v>
      </c>
    </row>
    <row r="9" spans="1:10" ht="12" customHeight="1">
      <c r="A9" s="32">
        <v>5</v>
      </c>
      <c r="B9" s="32" t="s">
        <v>1161</v>
      </c>
      <c r="C9" s="66" t="s">
        <v>1162</v>
      </c>
      <c r="D9" s="32" t="s">
        <v>1164</v>
      </c>
      <c r="E9" s="32"/>
      <c r="F9" s="2" t="s">
        <v>1386</v>
      </c>
      <c r="G9" s="19">
        <v>88343</v>
      </c>
      <c r="H9" s="6">
        <v>88343</v>
      </c>
      <c r="I9" s="6">
        <v>55725.9</v>
      </c>
      <c r="J9" s="99">
        <f t="shared" si="0"/>
        <v>63.079021541038905</v>
      </c>
    </row>
    <row r="10" spans="1:10" ht="12" customHeight="1">
      <c r="A10" s="32">
        <v>6</v>
      </c>
      <c r="B10" s="32" t="s">
        <v>1161</v>
      </c>
      <c r="C10" s="66" t="s">
        <v>1162</v>
      </c>
      <c r="D10" s="32">
        <v>1113</v>
      </c>
      <c r="E10" s="32"/>
      <c r="F10" s="2" t="s">
        <v>1387</v>
      </c>
      <c r="G10" s="19">
        <v>9737</v>
      </c>
      <c r="H10" s="6">
        <v>9737</v>
      </c>
      <c r="I10" s="6">
        <v>5347.3</v>
      </c>
      <c r="J10" s="99">
        <f t="shared" si="0"/>
        <v>54.917325664989214</v>
      </c>
    </row>
    <row r="11" spans="1:10" ht="12" customHeight="1">
      <c r="A11" s="32">
        <v>7</v>
      </c>
      <c r="B11" s="32" t="s">
        <v>1161</v>
      </c>
      <c r="C11" s="66" t="s">
        <v>1162</v>
      </c>
      <c r="D11" s="32" t="s">
        <v>1165</v>
      </c>
      <c r="E11" s="32"/>
      <c r="F11" s="2" t="s">
        <v>1166</v>
      </c>
      <c r="G11" s="19">
        <v>179324</v>
      </c>
      <c r="H11" s="6">
        <v>179324</v>
      </c>
      <c r="I11" s="6">
        <v>79752.4</v>
      </c>
      <c r="J11" s="99">
        <f t="shared" si="0"/>
        <v>44.473913140460844</v>
      </c>
    </row>
    <row r="12" spans="1:10" ht="12" customHeight="1">
      <c r="A12" s="32">
        <v>136</v>
      </c>
      <c r="B12" s="32">
        <v>102</v>
      </c>
      <c r="C12" s="66" t="s">
        <v>1162</v>
      </c>
      <c r="D12" s="32">
        <v>1122</v>
      </c>
      <c r="E12" s="32"/>
      <c r="F12" s="2" t="s">
        <v>788</v>
      </c>
      <c r="G12" s="19">
        <v>0</v>
      </c>
      <c r="H12" s="6">
        <v>0</v>
      </c>
      <c r="I12" s="6">
        <v>52180.7</v>
      </c>
      <c r="J12" s="620" t="s">
        <v>1178</v>
      </c>
    </row>
    <row r="13" spans="1:10" ht="12" customHeight="1">
      <c r="A13" s="32">
        <v>134</v>
      </c>
      <c r="B13" s="32">
        <v>102</v>
      </c>
      <c r="C13" s="66" t="s">
        <v>1162</v>
      </c>
      <c r="D13" s="32">
        <v>1129</v>
      </c>
      <c r="E13" s="32"/>
      <c r="F13" s="2" t="s">
        <v>789</v>
      </c>
      <c r="G13" s="19">
        <v>0</v>
      </c>
      <c r="H13" s="6">
        <v>0</v>
      </c>
      <c r="I13" s="6">
        <v>0.2</v>
      </c>
      <c r="J13" s="620" t="s">
        <v>1178</v>
      </c>
    </row>
    <row r="14" spans="1:10" ht="12" customHeight="1">
      <c r="A14" s="32">
        <v>8</v>
      </c>
      <c r="B14" s="32" t="s">
        <v>1161</v>
      </c>
      <c r="C14" s="66" t="s">
        <v>1162</v>
      </c>
      <c r="D14" s="32">
        <v>1211</v>
      </c>
      <c r="E14" s="32"/>
      <c r="F14" s="2" t="s">
        <v>386</v>
      </c>
      <c r="G14" s="19">
        <v>265335</v>
      </c>
      <c r="H14" s="6">
        <v>265335</v>
      </c>
      <c r="I14" s="6">
        <v>125799.3</v>
      </c>
      <c r="J14" s="99">
        <f t="shared" si="0"/>
        <v>47.41149867149076</v>
      </c>
    </row>
    <row r="15" spans="1:10" ht="12" customHeight="1">
      <c r="A15" s="32">
        <v>9</v>
      </c>
      <c r="B15" s="32" t="s">
        <v>1161</v>
      </c>
      <c r="C15" s="66" t="s">
        <v>1162</v>
      </c>
      <c r="D15" s="32">
        <v>1361</v>
      </c>
      <c r="E15" s="32"/>
      <c r="F15" s="2" t="s">
        <v>1160</v>
      </c>
      <c r="G15" s="19">
        <v>3500</v>
      </c>
      <c r="H15" s="6">
        <v>3500</v>
      </c>
      <c r="I15" s="6">
        <v>6508.3</v>
      </c>
      <c r="J15" s="99">
        <f t="shared" si="0"/>
        <v>185.95142857142858</v>
      </c>
    </row>
    <row r="16" spans="1:10" ht="12" customHeight="1">
      <c r="A16" s="32">
        <v>10</v>
      </c>
      <c r="B16" s="32">
        <v>102</v>
      </c>
      <c r="C16" s="66" t="s">
        <v>1162</v>
      </c>
      <c r="D16" s="32">
        <v>1334</v>
      </c>
      <c r="E16" s="32"/>
      <c r="F16" s="2" t="s">
        <v>1423</v>
      </c>
      <c r="G16" s="19">
        <v>140</v>
      </c>
      <c r="H16" s="6">
        <v>140</v>
      </c>
      <c r="I16" s="6">
        <v>0</v>
      </c>
      <c r="J16" s="99">
        <f t="shared" si="0"/>
        <v>0</v>
      </c>
    </row>
    <row r="17" spans="1:10" ht="12" customHeight="1">
      <c r="A17" s="32">
        <v>11</v>
      </c>
      <c r="B17" s="26">
        <v>102</v>
      </c>
      <c r="C17" s="41" t="s">
        <v>1162</v>
      </c>
      <c r="D17" s="26">
        <v>1337</v>
      </c>
      <c r="F17" s="28" t="s">
        <v>1424</v>
      </c>
      <c r="G17" s="19">
        <v>41000</v>
      </c>
      <c r="H17" s="6">
        <v>41000</v>
      </c>
      <c r="I17" s="6">
        <v>19347.2</v>
      </c>
      <c r="J17" s="99">
        <f t="shared" si="0"/>
        <v>47.18829268292683</v>
      </c>
    </row>
    <row r="18" spans="1:10" ht="12" customHeight="1">
      <c r="A18" s="32">
        <v>12</v>
      </c>
      <c r="B18" s="32">
        <v>102</v>
      </c>
      <c r="C18" s="66" t="s">
        <v>1162</v>
      </c>
      <c r="D18" s="26">
        <v>1337</v>
      </c>
      <c r="F18" s="28" t="s">
        <v>1425</v>
      </c>
      <c r="G18" s="19">
        <v>1800</v>
      </c>
      <c r="H18" s="6">
        <v>1800</v>
      </c>
      <c r="I18" s="6">
        <v>1300.6</v>
      </c>
      <c r="J18" s="99">
        <f t="shared" si="0"/>
        <v>72.25555555555555</v>
      </c>
    </row>
    <row r="19" spans="1:10" ht="12" customHeight="1">
      <c r="A19" s="32">
        <v>13</v>
      </c>
      <c r="B19" s="32" t="s">
        <v>1161</v>
      </c>
      <c r="C19" s="66" t="s">
        <v>1162</v>
      </c>
      <c r="D19" s="32" t="s">
        <v>1167</v>
      </c>
      <c r="E19" s="32"/>
      <c r="F19" s="2" t="s">
        <v>1168</v>
      </c>
      <c r="G19" s="19">
        <v>3100</v>
      </c>
      <c r="H19" s="6">
        <v>3100</v>
      </c>
      <c r="I19" s="6">
        <v>2843.1</v>
      </c>
      <c r="J19" s="99">
        <f t="shared" si="0"/>
        <v>91.71290322580646</v>
      </c>
    </row>
    <row r="20" spans="1:10" ht="12" customHeight="1">
      <c r="A20" s="32">
        <v>14</v>
      </c>
      <c r="B20" s="32" t="s">
        <v>1161</v>
      </c>
      <c r="C20" s="66" t="s">
        <v>1162</v>
      </c>
      <c r="D20" s="32" t="s">
        <v>1169</v>
      </c>
      <c r="E20" s="32"/>
      <c r="F20" s="2" t="s">
        <v>1426</v>
      </c>
      <c r="G20" s="19">
        <v>1300</v>
      </c>
      <c r="H20" s="6">
        <v>1300</v>
      </c>
      <c r="I20" s="6">
        <v>389.5</v>
      </c>
      <c r="J20" s="99">
        <f t="shared" si="0"/>
        <v>29.96153846153846</v>
      </c>
    </row>
    <row r="21" spans="1:10" ht="12" customHeight="1">
      <c r="A21" s="32">
        <v>15</v>
      </c>
      <c r="B21" s="32" t="s">
        <v>1161</v>
      </c>
      <c r="C21" s="66" t="s">
        <v>1162</v>
      </c>
      <c r="D21" s="32" t="s">
        <v>1170</v>
      </c>
      <c r="E21" s="32"/>
      <c r="F21" s="2" t="s">
        <v>1171</v>
      </c>
      <c r="G21" s="19">
        <v>500</v>
      </c>
      <c r="H21" s="6">
        <v>500</v>
      </c>
      <c r="I21" s="6">
        <v>14.1</v>
      </c>
      <c r="J21" s="99">
        <f t="shared" si="0"/>
        <v>2.82</v>
      </c>
    </row>
    <row r="22" spans="1:10" ht="12" customHeight="1">
      <c r="A22" s="32">
        <v>16</v>
      </c>
      <c r="B22" s="32" t="s">
        <v>1161</v>
      </c>
      <c r="C22" s="66" t="s">
        <v>1162</v>
      </c>
      <c r="D22" s="32" t="s">
        <v>1172</v>
      </c>
      <c r="E22" s="32"/>
      <c r="F22" s="2" t="s">
        <v>1173</v>
      </c>
      <c r="G22" s="19">
        <v>1400</v>
      </c>
      <c r="H22" s="6">
        <v>1400</v>
      </c>
      <c r="I22" s="6">
        <v>552.1</v>
      </c>
      <c r="J22" s="99">
        <f t="shared" si="0"/>
        <v>39.43571428571428</v>
      </c>
    </row>
    <row r="23" spans="1:10" ht="12" customHeight="1">
      <c r="A23" s="32">
        <v>17</v>
      </c>
      <c r="B23" s="32" t="s">
        <v>1161</v>
      </c>
      <c r="C23" s="66" t="s">
        <v>1162</v>
      </c>
      <c r="D23" s="32" t="s">
        <v>1174</v>
      </c>
      <c r="E23" s="32"/>
      <c r="F23" s="2" t="s">
        <v>1427</v>
      </c>
      <c r="G23" s="19">
        <v>870</v>
      </c>
      <c r="H23" s="6">
        <v>870</v>
      </c>
      <c r="I23" s="6">
        <v>293.6</v>
      </c>
      <c r="J23" s="99">
        <f t="shared" si="0"/>
        <v>33.74712643678161</v>
      </c>
    </row>
    <row r="24" spans="1:10" ht="12" customHeight="1">
      <c r="A24" s="32">
        <v>18</v>
      </c>
      <c r="B24" s="32">
        <v>102</v>
      </c>
      <c r="C24" s="66" t="s">
        <v>1162</v>
      </c>
      <c r="D24" s="32">
        <v>1347</v>
      </c>
      <c r="E24" s="32"/>
      <c r="F24" s="2" t="s">
        <v>1175</v>
      </c>
      <c r="G24" s="19">
        <v>8200</v>
      </c>
      <c r="H24" s="6">
        <v>8200</v>
      </c>
      <c r="I24" s="6">
        <v>5407.9</v>
      </c>
      <c r="J24" s="99">
        <f t="shared" si="0"/>
        <v>65.95</v>
      </c>
    </row>
    <row r="25" spans="1:10" ht="12" customHeight="1">
      <c r="A25" s="32">
        <v>19</v>
      </c>
      <c r="B25" s="32">
        <v>102</v>
      </c>
      <c r="C25" s="66" t="s">
        <v>1162</v>
      </c>
      <c r="D25" s="26">
        <v>1349</v>
      </c>
      <c r="F25" s="28" t="s">
        <v>1428</v>
      </c>
      <c r="G25" s="19">
        <v>160</v>
      </c>
      <c r="H25" s="6">
        <v>160</v>
      </c>
      <c r="I25" s="6">
        <v>107.7</v>
      </c>
      <c r="J25" s="99">
        <f t="shared" si="0"/>
        <v>67.3125</v>
      </c>
    </row>
    <row r="26" spans="1:10" ht="12" customHeight="1">
      <c r="A26" s="32">
        <v>20</v>
      </c>
      <c r="B26" s="32">
        <v>102</v>
      </c>
      <c r="C26" s="66" t="s">
        <v>1162</v>
      </c>
      <c r="D26" s="26">
        <v>1351</v>
      </c>
      <c r="F26" s="28" t="s">
        <v>1429</v>
      </c>
      <c r="G26" s="19">
        <v>3500</v>
      </c>
      <c r="H26" s="6">
        <v>3500</v>
      </c>
      <c r="I26" s="6">
        <v>3729.5</v>
      </c>
      <c r="J26" s="99">
        <f t="shared" si="0"/>
        <v>106.55714285714286</v>
      </c>
    </row>
    <row r="27" spans="1:10" ht="12" customHeight="1">
      <c r="A27" s="32">
        <v>21</v>
      </c>
      <c r="B27" s="32" t="s">
        <v>1161</v>
      </c>
      <c r="C27" s="66" t="s">
        <v>1162</v>
      </c>
      <c r="D27" s="32" t="s">
        <v>1176</v>
      </c>
      <c r="E27" s="32"/>
      <c r="F27" s="2" t="s">
        <v>1177</v>
      </c>
      <c r="G27" s="19">
        <v>32100</v>
      </c>
      <c r="H27" s="6">
        <v>32100</v>
      </c>
      <c r="I27" s="6">
        <v>9647.2</v>
      </c>
      <c r="J27" s="99">
        <f t="shared" si="0"/>
        <v>30.05358255451714</v>
      </c>
    </row>
    <row r="28" spans="1:10" ht="12" customHeight="1">
      <c r="A28" s="32">
        <v>22</v>
      </c>
      <c r="B28" s="32">
        <v>103</v>
      </c>
      <c r="C28" s="66" t="s">
        <v>1430</v>
      </c>
      <c r="D28" s="32">
        <v>1361</v>
      </c>
      <c r="E28" s="32"/>
      <c r="F28" s="2" t="s">
        <v>1160</v>
      </c>
      <c r="G28" s="19">
        <v>7600</v>
      </c>
      <c r="H28" s="6">
        <v>7600</v>
      </c>
      <c r="I28" s="6">
        <v>5762.8</v>
      </c>
      <c r="J28" s="99">
        <f t="shared" si="0"/>
        <v>75.82631578947368</v>
      </c>
    </row>
    <row r="29" spans="1:10" ht="12" customHeight="1">
      <c r="A29" s="32">
        <v>100</v>
      </c>
      <c r="B29" s="32">
        <v>106</v>
      </c>
      <c r="C29" s="66" t="s">
        <v>1201</v>
      </c>
      <c r="D29" s="32">
        <v>1361</v>
      </c>
      <c r="E29" s="32"/>
      <c r="F29" s="2" t="s">
        <v>1160</v>
      </c>
      <c r="G29" s="19">
        <v>0</v>
      </c>
      <c r="H29" s="6">
        <v>0</v>
      </c>
      <c r="I29" s="6">
        <v>9.5</v>
      </c>
      <c r="J29" s="620" t="s">
        <v>1178</v>
      </c>
    </row>
    <row r="30" spans="1:10" ht="12" customHeight="1">
      <c r="A30" s="32">
        <v>23</v>
      </c>
      <c r="B30" s="32">
        <v>109</v>
      </c>
      <c r="C30" s="66" t="s">
        <v>1431</v>
      </c>
      <c r="D30" s="32">
        <v>1361</v>
      </c>
      <c r="E30" s="32"/>
      <c r="F30" s="2" t="s">
        <v>1160</v>
      </c>
      <c r="G30" s="19">
        <v>2500</v>
      </c>
      <c r="H30" s="6">
        <v>2500</v>
      </c>
      <c r="I30" s="6">
        <v>1865.7</v>
      </c>
      <c r="J30" s="99">
        <f t="shared" si="0"/>
        <v>74.628</v>
      </c>
    </row>
    <row r="31" spans="1:10" ht="12" customHeight="1">
      <c r="A31" s="32">
        <v>24</v>
      </c>
      <c r="B31" s="32" t="s">
        <v>1180</v>
      </c>
      <c r="C31" s="66" t="s">
        <v>1432</v>
      </c>
      <c r="D31" s="32">
        <v>1361</v>
      </c>
      <c r="E31" s="32"/>
      <c r="F31" s="2" t="s">
        <v>1160</v>
      </c>
      <c r="G31" s="19">
        <v>2050</v>
      </c>
      <c r="H31" s="6">
        <v>2050</v>
      </c>
      <c r="I31" s="6">
        <v>880.2</v>
      </c>
      <c r="J31" s="99">
        <f t="shared" si="0"/>
        <v>42.93658536585367</v>
      </c>
    </row>
    <row r="32" spans="1:10" ht="12" customHeight="1">
      <c r="A32" s="32">
        <v>25</v>
      </c>
      <c r="B32" s="32" t="s">
        <v>1181</v>
      </c>
      <c r="C32" s="66" t="s">
        <v>1182</v>
      </c>
      <c r="D32" s="32">
        <v>1361</v>
      </c>
      <c r="E32" s="32"/>
      <c r="F32" s="2" t="s">
        <v>1160</v>
      </c>
      <c r="G32" s="19">
        <v>4500</v>
      </c>
      <c r="H32" s="6">
        <v>4500</v>
      </c>
      <c r="I32" s="6">
        <v>2478.2</v>
      </c>
      <c r="J32" s="99">
        <f>(I32/H32)*100</f>
        <v>55.0711111111111</v>
      </c>
    </row>
    <row r="33" spans="1:31" s="34" customFormat="1" ht="13.5" thickBot="1">
      <c r="A33" s="711" t="s">
        <v>1183</v>
      </c>
      <c r="B33" s="711"/>
      <c r="C33" s="711"/>
      <c r="D33" s="711"/>
      <c r="E33" s="711"/>
      <c r="F33" s="711"/>
      <c r="G33" s="33">
        <f>SUM(G5:G32)</f>
        <v>843555</v>
      </c>
      <c r="H33" s="86">
        <f>SUM(H5:H32)</f>
        <v>843797</v>
      </c>
      <c r="I33" s="86">
        <f>SUM(I5:I32)</f>
        <v>464651.29999999993</v>
      </c>
      <c r="J33" s="459">
        <f>(I33/H33)*100</f>
        <v>55.06671628365589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10" ht="12" customHeight="1">
      <c r="A34" s="32">
        <v>26</v>
      </c>
      <c r="B34" s="32" t="s">
        <v>1184</v>
      </c>
      <c r="C34" s="66" t="s">
        <v>1185</v>
      </c>
      <c r="D34" s="32" t="s">
        <v>1186</v>
      </c>
      <c r="E34" s="32">
        <v>5311</v>
      </c>
      <c r="F34" s="2" t="s">
        <v>1187</v>
      </c>
      <c r="G34" s="19">
        <v>2800</v>
      </c>
      <c r="H34" s="6">
        <v>2800</v>
      </c>
      <c r="I34" s="6">
        <v>1298.2</v>
      </c>
      <c r="J34" s="99">
        <f>(I34/H34)*100</f>
        <v>46.364285714285714</v>
      </c>
    </row>
    <row r="35" spans="1:10" ht="12" customHeight="1">
      <c r="A35" s="32">
        <v>108</v>
      </c>
      <c r="B35" s="32" t="s">
        <v>1184</v>
      </c>
      <c r="C35" s="66" t="s">
        <v>1185</v>
      </c>
      <c r="D35" s="32">
        <v>2132</v>
      </c>
      <c r="E35" s="32">
        <v>5311</v>
      </c>
      <c r="F35" s="2" t="s">
        <v>1198</v>
      </c>
      <c r="G35" s="19">
        <v>0</v>
      </c>
      <c r="H35" s="6">
        <v>0</v>
      </c>
      <c r="I35" s="6">
        <v>7</v>
      </c>
      <c r="J35" s="620" t="s">
        <v>1178</v>
      </c>
    </row>
    <row r="36" spans="1:10" ht="12" customHeight="1">
      <c r="A36" s="32">
        <v>104</v>
      </c>
      <c r="B36" s="32" t="s">
        <v>1184</v>
      </c>
      <c r="C36" s="66" t="s">
        <v>1185</v>
      </c>
      <c r="D36" s="32">
        <v>2324</v>
      </c>
      <c r="E36" s="32">
        <v>5311</v>
      </c>
      <c r="F36" s="2" t="s">
        <v>1135</v>
      </c>
      <c r="G36" s="19">
        <v>0</v>
      </c>
      <c r="H36" s="6">
        <v>0</v>
      </c>
      <c r="I36" s="6">
        <v>9.6</v>
      </c>
      <c r="J36" s="620" t="s">
        <v>1178</v>
      </c>
    </row>
    <row r="37" spans="1:10" ht="12" customHeight="1">
      <c r="A37" s="32">
        <v>27</v>
      </c>
      <c r="B37" s="32" t="s">
        <v>1124</v>
      </c>
      <c r="C37" s="66" t="s">
        <v>1125</v>
      </c>
      <c r="D37" s="32" t="s">
        <v>1186</v>
      </c>
      <c r="E37" s="32">
        <v>3769</v>
      </c>
      <c r="F37" s="2" t="s">
        <v>1187</v>
      </c>
      <c r="G37" s="19">
        <v>175</v>
      </c>
      <c r="H37" s="6">
        <v>175</v>
      </c>
      <c r="I37" s="6">
        <v>149.2</v>
      </c>
      <c r="J37" s="99">
        <f aca="true" t="shared" si="1" ref="J37:J121">(I37/H37)*100</f>
        <v>85.25714285714285</v>
      </c>
    </row>
    <row r="38" spans="1:10" ht="12" customHeight="1">
      <c r="A38" s="32">
        <v>28</v>
      </c>
      <c r="B38" s="32" t="s">
        <v>1161</v>
      </c>
      <c r="C38" s="66" t="s">
        <v>1162</v>
      </c>
      <c r="D38" s="32" t="s">
        <v>1188</v>
      </c>
      <c r="E38" s="32" t="s">
        <v>1189</v>
      </c>
      <c r="F38" s="2" t="s">
        <v>1190</v>
      </c>
      <c r="G38" s="19">
        <v>3000</v>
      </c>
      <c r="H38" s="6">
        <v>3992.2</v>
      </c>
      <c r="I38" s="6">
        <v>1986.6</v>
      </c>
      <c r="J38" s="99">
        <f t="shared" si="1"/>
        <v>49.762035970141774</v>
      </c>
    </row>
    <row r="39" spans="1:10" ht="12" customHeight="1">
      <c r="A39" s="32">
        <v>29</v>
      </c>
      <c r="B39" s="32">
        <v>102</v>
      </c>
      <c r="C39" s="66" t="s">
        <v>1162</v>
      </c>
      <c r="D39" s="32">
        <v>2141</v>
      </c>
      <c r="E39" s="32">
        <v>6310</v>
      </c>
      <c r="F39" s="2" t="s">
        <v>1433</v>
      </c>
      <c r="G39" s="19">
        <v>60</v>
      </c>
      <c r="H39" s="6">
        <v>60</v>
      </c>
      <c r="I39" s="6">
        <v>77.7</v>
      </c>
      <c r="J39" s="99">
        <f t="shared" si="1"/>
        <v>129.50000000000003</v>
      </c>
    </row>
    <row r="40" spans="1:10" ht="12" customHeight="1">
      <c r="A40" s="32">
        <v>30</v>
      </c>
      <c r="B40" s="32">
        <v>102</v>
      </c>
      <c r="C40" s="66" t="s">
        <v>1162</v>
      </c>
      <c r="D40" s="32">
        <v>2142</v>
      </c>
      <c r="E40" s="32">
        <v>6171</v>
      </c>
      <c r="F40" s="2" t="s">
        <v>1434</v>
      </c>
      <c r="G40" s="19">
        <v>9000</v>
      </c>
      <c r="H40" s="6">
        <v>9000</v>
      </c>
      <c r="I40" s="6">
        <v>11281.6</v>
      </c>
      <c r="J40" s="99">
        <f t="shared" si="1"/>
        <v>125.35111111111112</v>
      </c>
    </row>
    <row r="41" spans="1:10" ht="12" customHeight="1">
      <c r="A41" s="32">
        <v>31</v>
      </c>
      <c r="B41" s="32">
        <v>102</v>
      </c>
      <c r="C41" s="66" t="s">
        <v>1162</v>
      </c>
      <c r="D41" s="32">
        <v>2142</v>
      </c>
      <c r="E41" s="32">
        <v>6310</v>
      </c>
      <c r="F41" s="2" t="s">
        <v>1435</v>
      </c>
      <c r="G41" s="19">
        <v>28300</v>
      </c>
      <c r="H41" s="6">
        <v>28300</v>
      </c>
      <c r="I41" s="6">
        <v>0</v>
      </c>
      <c r="J41" s="99">
        <f t="shared" si="1"/>
        <v>0</v>
      </c>
    </row>
    <row r="42" spans="1:10" ht="12" customHeight="1">
      <c r="A42" s="32">
        <v>111</v>
      </c>
      <c r="B42" s="32">
        <v>102</v>
      </c>
      <c r="C42" s="66" t="s">
        <v>278</v>
      </c>
      <c r="D42" s="32">
        <v>2210</v>
      </c>
      <c r="E42" s="32">
        <v>3639</v>
      </c>
      <c r="F42" s="2" t="s">
        <v>1187</v>
      </c>
      <c r="G42" s="19">
        <v>0</v>
      </c>
      <c r="H42" s="6">
        <v>0</v>
      </c>
      <c r="I42" s="6">
        <v>120</v>
      </c>
      <c r="J42" s="620" t="s">
        <v>1178</v>
      </c>
    </row>
    <row r="43" spans="1:10" ht="12" customHeight="1">
      <c r="A43" s="32">
        <v>105</v>
      </c>
      <c r="B43" s="32">
        <v>102</v>
      </c>
      <c r="C43" s="66" t="s">
        <v>1162</v>
      </c>
      <c r="D43" s="32">
        <v>2222</v>
      </c>
      <c r="E43" s="32">
        <v>6402</v>
      </c>
      <c r="F43" s="2" t="s">
        <v>1436</v>
      </c>
      <c r="G43" s="19">
        <v>0</v>
      </c>
      <c r="H43" s="6">
        <v>610.7</v>
      </c>
      <c r="I43" s="6">
        <v>111.6</v>
      </c>
      <c r="J43" s="99">
        <f t="shared" si="1"/>
        <v>18.2741116751269</v>
      </c>
    </row>
    <row r="44" spans="1:10" ht="12" customHeight="1">
      <c r="A44" s="32">
        <v>106</v>
      </c>
      <c r="B44" s="32">
        <v>102</v>
      </c>
      <c r="C44" s="66" t="s">
        <v>1162</v>
      </c>
      <c r="D44" s="32">
        <v>2229</v>
      </c>
      <c r="E44" s="32">
        <v>6402</v>
      </c>
      <c r="F44" s="2" t="s">
        <v>1437</v>
      </c>
      <c r="G44" s="19">
        <v>0</v>
      </c>
      <c r="H44" s="6">
        <v>4822.4</v>
      </c>
      <c r="I44" s="6">
        <v>4822.4</v>
      </c>
      <c r="J44" s="99">
        <f t="shared" si="1"/>
        <v>100</v>
      </c>
    </row>
    <row r="45" spans="1:10" ht="12" customHeight="1">
      <c r="A45" s="32">
        <v>103</v>
      </c>
      <c r="B45" s="32">
        <v>102</v>
      </c>
      <c r="C45" s="66" t="s">
        <v>1162</v>
      </c>
      <c r="D45" s="32">
        <v>2321</v>
      </c>
      <c r="E45" s="32">
        <v>3324</v>
      </c>
      <c r="F45" s="2" t="s">
        <v>390</v>
      </c>
      <c r="G45" s="19">
        <v>0</v>
      </c>
      <c r="H45" s="6">
        <v>50</v>
      </c>
      <c r="I45" s="6">
        <v>50</v>
      </c>
      <c r="J45" s="99">
        <f t="shared" si="1"/>
        <v>100</v>
      </c>
    </row>
    <row r="46" spans="1:10" ht="12" customHeight="1">
      <c r="A46" s="32">
        <v>99</v>
      </c>
      <c r="B46" s="32">
        <v>102</v>
      </c>
      <c r="C46" s="66" t="s">
        <v>1162</v>
      </c>
      <c r="D46" s="32">
        <v>2321</v>
      </c>
      <c r="E46" s="32">
        <v>3639</v>
      </c>
      <c r="F46" s="2" t="s">
        <v>390</v>
      </c>
      <c r="G46" s="19">
        <v>0</v>
      </c>
      <c r="H46" s="6">
        <v>260</v>
      </c>
      <c r="I46" s="6">
        <v>260</v>
      </c>
      <c r="J46" s="99">
        <f t="shared" si="1"/>
        <v>100</v>
      </c>
    </row>
    <row r="47" spans="1:10" ht="12" customHeight="1">
      <c r="A47" s="32">
        <v>83</v>
      </c>
      <c r="B47" s="32">
        <v>102</v>
      </c>
      <c r="C47" s="66" t="s">
        <v>1162</v>
      </c>
      <c r="D47" s="32">
        <v>2321</v>
      </c>
      <c r="E47" s="32">
        <v>5299</v>
      </c>
      <c r="F47" s="2" t="s">
        <v>390</v>
      </c>
      <c r="G47" s="19">
        <v>0</v>
      </c>
      <c r="H47" s="6">
        <v>0</v>
      </c>
      <c r="I47" s="6">
        <v>61</v>
      </c>
      <c r="J47" s="620" t="s">
        <v>1178</v>
      </c>
    </row>
    <row r="48" spans="1:10" ht="12" customHeight="1">
      <c r="A48" s="32">
        <v>92</v>
      </c>
      <c r="B48" s="32">
        <v>102</v>
      </c>
      <c r="C48" s="66" t="s">
        <v>1162</v>
      </c>
      <c r="D48" s="32">
        <v>2324</v>
      </c>
      <c r="E48" s="32">
        <v>3639</v>
      </c>
      <c r="F48" s="2" t="s">
        <v>1135</v>
      </c>
      <c r="G48" s="19">
        <v>0</v>
      </c>
      <c r="H48" s="6">
        <v>6</v>
      </c>
      <c r="I48" s="6">
        <v>5.5</v>
      </c>
      <c r="J48" s="99">
        <f t="shared" si="1"/>
        <v>91.66666666666666</v>
      </c>
    </row>
    <row r="49" spans="1:10" ht="12" customHeight="1">
      <c r="A49" s="32">
        <v>120</v>
      </c>
      <c r="B49" s="32">
        <v>102</v>
      </c>
      <c r="C49" s="66" t="s">
        <v>1162</v>
      </c>
      <c r="D49" s="32">
        <v>2328</v>
      </c>
      <c r="E49" s="32">
        <v>3639</v>
      </c>
      <c r="F49" s="2" t="s">
        <v>1136</v>
      </c>
      <c r="G49" s="19">
        <v>0</v>
      </c>
      <c r="H49" s="6">
        <v>0</v>
      </c>
      <c r="I49" s="6">
        <v>9.9</v>
      </c>
      <c r="J49" s="620" t="s">
        <v>1178</v>
      </c>
    </row>
    <row r="50" spans="1:10" ht="12" customHeight="1">
      <c r="A50" s="32">
        <v>32</v>
      </c>
      <c r="B50" s="32">
        <v>102</v>
      </c>
      <c r="C50" s="66" t="s">
        <v>1162</v>
      </c>
      <c r="D50" s="32">
        <v>2329</v>
      </c>
      <c r="E50" s="32">
        <v>3639</v>
      </c>
      <c r="F50" s="2" t="s">
        <v>1438</v>
      </c>
      <c r="G50" s="19">
        <v>10</v>
      </c>
      <c r="H50" s="6">
        <v>7210</v>
      </c>
      <c r="I50" s="6">
        <v>8612.6</v>
      </c>
      <c r="J50" s="99">
        <f t="shared" si="1"/>
        <v>119.45353675450762</v>
      </c>
    </row>
    <row r="51" spans="1:16" ht="12" customHeight="1">
      <c r="A51" s="32">
        <v>33</v>
      </c>
      <c r="B51" s="32">
        <v>102</v>
      </c>
      <c r="C51" s="66" t="s">
        <v>1162</v>
      </c>
      <c r="D51" s="32">
        <v>2460</v>
      </c>
      <c r="E51" s="32"/>
      <c r="F51" s="2" t="s">
        <v>1439</v>
      </c>
      <c r="G51" s="19">
        <v>30000</v>
      </c>
      <c r="H51" s="6">
        <v>30000</v>
      </c>
      <c r="I51" s="6">
        <v>13007.1</v>
      </c>
      <c r="J51" s="99">
        <f t="shared" si="1"/>
        <v>43.357</v>
      </c>
      <c r="P51" s="99"/>
    </row>
    <row r="52" spans="1:16" ht="12" customHeight="1">
      <c r="A52" s="32">
        <v>34</v>
      </c>
      <c r="B52" s="32">
        <v>102</v>
      </c>
      <c r="C52" s="66" t="s">
        <v>1162</v>
      </c>
      <c r="D52" s="32">
        <v>2460</v>
      </c>
      <c r="E52" s="32"/>
      <c r="F52" s="2" t="s">
        <v>1440</v>
      </c>
      <c r="G52" s="19">
        <v>44</v>
      </c>
      <c r="H52" s="6">
        <v>44</v>
      </c>
      <c r="I52" s="6">
        <v>25.5</v>
      </c>
      <c r="J52" s="99">
        <f t="shared" si="1"/>
        <v>57.95454545454546</v>
      </c>
      <c r="P52" s="99"/>
    </row>
    <row r="53" spans="1:16" ht="12" customHeight="1">
      <c r="A53" s="32">
        <v>110</v>
      </c>
      <c r="B53" s="32">
        <v>103</v>
      </c>
      <c r="C53" s="66" t="s">
        <v>1430</v>
      </c>
      <c r="D53" s="32">
        <v>2210</v>
      </c>
      <c r="E53" s="32">
        <v>2299</v>
      </c>
      <c r="F53" s="2" t="s">
        <v>1187</v>
      </c>
      <c r="G53" s="19">
        <v>0</v>
      </c>
      <c r="H53" s="6">
        <v>0</v>
      </c>
      <c r="I53" s="6">
        <v>3.5</v>
      </c>
      <c r="J53" s="620" t="s">
        <v>1178</v>
      </c>
      <c r="P53" s="99"/>
    </row>
    <row r="54" spans="1:16" ht="12" customHeight="1">
      <c r="A54" s="32">
        <v>35</v>
      </c>
      <c r="B54" s="32">
        <v>104</v>
      </c>
      <c r="C54" s="66" t="s">
        <v>1296</v>
      </c>
      <c r="D54" s="32" t="s">
        <v>1191</v>
      </c>
      <c r="E54" s="32">
        <v>3399</v>
      </c>
      <c r="F54" s="2" t="s">
        <v>1441</v>
      </c>
      <c r="G54" s="19">
        <v>100</v>
      </c>
      <c r="H54" s="6">
        <v>135</v>
      </c>
      <c r="I54" s="6">
        <v>135.2</v>
      </c>
      <c r="J54" s="99">
        <f t="shared" si="1"/>
        <v>100.14814814814814</v>
      </c>
      <c r="P54" s="99"/>
    </row>
    <row r="55" spans="1:16" ht="12" customHeight="1">
      <c r="A55" s="32">
        <v>89</v>
      </c>
      <c r="B55" s="32">
        <v>104</v>
      </c>
      <c r="C55" s="66" t="s">
        <v>1296</v>
      </c>
      <c r="D55" s="32">
        <v>2324</v>
      </c>
      <c r="E55" s="32">
        <v>3639</v>
      </c>
      <c r="F55" s="2" t="s">
        <v>1135</v>
      </c>
      <c r="G55" s="19">
        <v>0</v>
      </c>
      <c r="H55" s="6">
        <v>0</v>
      </c>
      <c r="I55" s="6">
        <v>3</v>
      </c>
      <c r="J55" s="620" t="s">
        <v>1178</v>
      </c>
      <c r="P55" s="198"/>
    </row>
    <row r="56" spans="1:10" ht="12" customHeight="1">
      <c r="A56" s="32">
        <v>36</v>
      </c>
      <c r="B56" s="32">
        <v>104</v>
      </c>
      <c r="C56" s="66" t="s">
        <v>1296</v>
      </c>
      <c r="D56" s="32">
        <v>2329</v>
      </c>
      <c r="E56" s="32">
        <v>3319</v>
      </c>
      <c r="F56" s="2" t="s">
        <v>1442</v>
      </c>
      <c r="G56" s="19">
        <v>100</v>
      </c>
      <c r="H56" s="6">
        <v>335</v>
      </c>
      <c r="I56" s="6">
        <v>255</v>
      </c>
      <c r="J56" s="99">
        <f t="shared" si="1"/>
        <v>76.11940298507463</v>
      </c>
    </row>
    <row r="57" spans="1:10" ht="12" customHeight="1">
      <c r="A57" s="32">
        <v>114</v>
      </c>
      <c r="B57" s="32">
        <v>105</v>
      </c>
      <c r="C57" s="66" t="s">
        <v>1195</v>
      </c>
      <c r="D57" s="32">
        <v>2324</v>
      </c>
      <c r="E57" s="32">
        <v>3639</v>
      </c>
      <c r="F57" s="2" t="s">
        <v>1135</v>
      </c>
      <c r="G57" s="19">
        <v>0</v>
      </c>
      <c r="H57" s="6">
        <v>27</v>
      </c>
      <c r="I57" s="6">
        <v>27.9</v>
      </c>
      <c r="J57" s="99">
        <f t="shared" si="1"/>
        <v>103.33333333333331</v>
      </c>
    </row>
    <row r="58" spans="1:18" s="9" customFormat="1" ht="12" customHeight="1">
      <c r="A58" s="32">
        <v>37</v>
      </c>
      <c r="B58" s="32" t="s">
        <v>1200</v>
      </c>
      <c r="C58" s="66" t="s">
        <v>1201</v>
      </c>
      <c r="D58" s="32" t="s">
        <v>1191</v>
      </c>
      <c r="E58" s="32" t="s">
        <v>1202</v>
      </c>
      <c r="F58" s="2" t="s">
        <v>1443</v>
      </c>
      <c r="G58" s="19">
        <v>265</v>
      </c>
      <c r="H58" s="6">
        <v>265</v>
      </c>
      <c r="I58" s="6">
        <v>179.2</v>
      </c>
      <c r="J58" s="99">
        <f t="shared" si="1"/>
        <v>67.62264150943396</v>
      </c>
      <c r="L58"/>
      <c r="M58"/>
      <c r="N58"/>
      <c r="O58"/>
      <c r="P58"/>
      <c r="Q58"/>
      <c r="R58"/>
    </row>
    <row r="59" spans="1:18" s="9" customFormat="1" ht="12" customHeight="1">
      <c r="A59" s="32">
        <v>38</v>
      </c>
      <c r="B59" s="32" t="s">
        <v>1200</v>
      </c>
      <c r="C59" s="66" t="s">
        <v>1201</v>
      </c>
      <c r="D59" s="32" t="s">
        <v>1196</v>
      </c>
      <c r="E59" s="32">
        <v>3539</v>
      </c>
      <c r="F59" s="2" t="s">
        <v>1198</v>
      </c>
      <c r="G59" s="19">
        <v>100</v>
      </c>
      <c r="H59" s="6">
        <v>100</v>
      </c>
      <c r="I59" s="6">
        <v>51</v>
      </c>
      <c r="J59" s="99">
        <f t="shared" si="1"/>
        <v>51</v>
      </c>
      <c r="L59"/>
      <c r="M59"/>
      <c r="N59"/>
      <c r="O59"/>
      <c r="P59"/>
      <c r="Q59"/>
      <c r="R59"/>
    </row>
    <row r="60" spans="1:18" s="9" customFormat="1" ht="12" customHeight="1">
      <c r="A60" s="32">
        <v>39</v>
      </c>
      <c r="B60" s="32">
        <v>106</v>
      </c>
      <c r="C60" s="66" t="s">
        <v>1201</v>
      </c>
      <c r="D60" s="32">
        <v>2324</v>
      </c>
      <c r="E60" s="32">
        <v>4193</v>
      </c>
      <c r="F60" s="2" t="s">
        <v>1203</v>
      </c>
      <c r="G60" s="19">
        <v>12</v>
      </c>
      <c r="H60" s="6">
        <v>12</v>
      </c>
      <c r="I60" s="6">
        <v>5</v>
      </c>
      <c r="J60" s="99">
        <f t="shared" si="1"/>
        <v>41.66666666666667</v>
      </c>
      <c r="L60"/>
      <c r="M60"/>
      <c r="N60"/>
      <c r="O60"/>
      <c r="P60"/>
      <c r="Q60"/>
      <c r="R60"/>
    </row>
    <row r="61" spans="1:18" s="9" customFormat="1" ht="12" customHeight="1">
      <c r="A61" s="32">
        <v>96</v>
      </c>
      <c r="B61" s="32">
        <v>106</v>
      </c>
      <c r="C61" s="66" t="s">
        <v>1201</v>
      </c>
      <c r="D61" s="32">
        <v>2324</v>
      </c>
      <c r="E61" s="32">
        <v>4318</v>
      </c>
      <c r="F61" s="2" t="s">
        <v>1135</v>
      </c>
      <c r="G61" s="19">
        <v>0</v>
      </c>
      <c r="H61" s="6">
        <v>0</v>
      </c>
      <c r="I61" s="6">
        <v>91</v>
      </c>
      <c r="J61" s="620" t="s">
        <v>1178</v>
      </c>
      <c r="L61"/>
      <c r="M61"/>
      <c r="N61"/>
      <c r="O61"/>
      <c r="P61"/>
      <c r="Q61"/>
      <c r="R61"/>
    </row>
    <row r="62" spans="1:18" s="9" customFormat="1" ht="12" customHeight="1">
      <c r="A62" s="32">
        <v>81</v>
      </c>
      <c r="B62" s="32">
        <v>106</v>
      </c>
      <c r="C62" s="66" t="s">
        <v>1201</v>
      </c>
      <c r="D62" s="32">
        <v>2324</v>
      </c>
      <c r="E62" s="32">
        <v>4339</v>
      </c>
      <c r="F62" s="2" t="s">
        <v>1135</v>
      </c>
      <c r="G62" s="19">
        <v>0</v>
      </c>
      <c r="H62" s="6">
        <v>0</v>
      </c>
      <c r="I62" s="6">
        <v>88.5</v>
      </c>
      <c r="J62" s="620" t="s">
        <v>1178</v>
      </c>
      <c r="L62"/>
      <c r="M62"/>
      <c r="N62"/>
      <c r="O62"/>
      <c r="P62"/>
      <c r="Q62"/>
      <c r="R62"/>
    </row>
    <row r="63" spans="1:18" s="9" customFormat="1" ht="12" customHeight="1">
      <c r="A63" s="32">
        <v>123</v>
      </c>
      <c r="B63" s="32">
        <v>106</v>
      </c>
      <c r="C63" s="66" t="s">
        <v>1201</v>
      </c>
      <c r="D63" s="32">
        <v>2460</v>
      </c>
      <c r="E63" s="32"/>
      <c r="F63" s="2" t="s">
        <v>1137</v>
      </c>
      <c r="G63" s="19">
        <v>0</v>
      </c>
      <c r="H63" s="6">
        <v>0</v>
      </c>
      <c r="I63" s="6">
        <v>7.9</v>
      </c>
      <c r="J63" s="620" t="s">
        <v>1178</v>
      </c>
      <c r="L63"/>
      <c r="M63"/>
      <c r="N63"/>
      <c r="O63"/>
      <c r="P63"/>
      <c r="Q63"/>
      <c r="R63"/>
    </row>
    <row r="64" spans="1:10" ht="12" customHeight="1">
      <c r="A64" s="32">
        <v>40</v>
      </c>
      <c r="B64" s="32">
        <v>108</v>
      </c>
      <c r="C64" s="66" t="s">
        <v>1204</v>
      </c>
      <c r="D64" s="32">
        <v>2111</v>
      </c>
      <c r="E64" s="32">
        <v>6171</v>
      </c>
      <c r="F64" s="2" t="s">
        <v>1444</v>
      </c>
      <c r="G64" s="19">
        <v>20</v>
      </c>
      <c r="H64" s="6">
        <v>20</v>
      </c>
      <c r="I64" s="6">
        <v>17.7</v>
      </c>
      <c r="J64" s="99">
        <f t="shared" si="1"/>
        <v>88.5</v>
      </c>
    </row>
    <row r="65" spans="1:10" ht="12" customHeight="1">
      <c r="A65" s="32">
        <v>41</v>
      </c>
      <c r="B65" s="32" t="s">
        <v>1205</v>
      </c>
      <c r="C65" s="66" t="s">
        <v>1204</v>
      </c>
      <c r="D65" s="32" t="s">
        <v>1196</v>
      </c>
      <c r="E65" s="32">
        <v>6171</v>
      </c>
      <c r="F65" s="2" t="s">
        <v>1198</v>
      </c>
      <c r="G65" s="19">
        <v>440</v>
      </c>
      <c r="H65" s="6">
        <v>440</v>
      </c>
      <c r="I65" s="6">
        <v>295.3</v>
      </c>
      <c r="J65" s="99">
        <f t="shared" si="1"/>
        <v>67.11363636363636</v>
      </c>
    </row>
    <row r="66" spans="1:10" ht="12" customHeight="1">
      <c r="A66" s="32">
        <v>42</v>
      </c>
      <c r="B66" s="32">
        <v>108</v>
      </c>
      <c r="C66" s="66" t="s">
        <v>1204</v>
      </c>
      <c r="D66" s="32">
        <v>2310</v>
      </c>
      <c r="E66" s="32">
        <v>6171</v>
      </c>
      <c r="F66" s="2" t="s">
        <v>1445</v>
      </c>
      <c r="G66" s="19">
        <v>5</v>
      </c>
      <c r="H66" s="6">
        <v>5</v>
      </c>
      <c r="I66" s="6">
        <v>26.5</v>
      </c>
      <c r="J66" s="99">
        <f t="shared" si="1"/>
        <v>530</v>
      </c>
    </row>
    <row r="67" spans="1:10" ht="12" customHeight="1">
      <c r="A67" s="32">
        <v>80</v>
      </c>
      <c r="B67" s="32">
        <v>108</v>
      </c>
      <c r="C67" s="66" t="s">
        <v>1204</v>
      </c>
      <c r="D67" s="32">
        <v>2324</v>
      </c>
      <c r="E67" s="32">
        <v>6171</v>
      </c>
      <c r="F67" s="2" t="s">
        <v>1135</v>
      </c>
      <c r="G67" s="19">
        <v>0</v>
      </c>
      <c r="H67" s="6">
        <v>93</v>
      </c>
      <c r="I67" s="6">
        <v>188.6</v>
      </c>
      <c r="J67" s="99">
        <f t="shared" si="1"/>
        <v>202.79569892473117</v>
      </c>
    </row>
    <row r="68" spans="1:10" ht="12" customHeight="1">
      <c r="A68" s="32">
        <v>129</v>
      </c>
      <c r="B68" s="32">
        <v>108</v>
      </c>
      <c r="C68" s="66" t="s">
        <v>1204</v>
      </c>
      <c r="D68" s="32">
        <v>2329</v>
      </c>
      <c r="E68" s="32">
        <v>6171</v>
      </c>
      <c r="F68" s="2" t="s">
        <v>1438</v>
      </c>
      <c r="G68" s="19">
        <v>0</v>
      </c>
      <c r="H68" s="6">
        <v>0</v>
      </c>
      <c r="I68" s="6">
        <v>1.1</v>
      </c>
      <c r="J68" s="620" t="s">
        <v>1178</v>
      </c>
    </row>
    <row r="69" spans="1:10" ht="12" customHeight="1">
      <c r="A69" s="32">
        <v>98</v>
      </c>
      <c r="B69" s="32">
        <v>109</v>
      </c>
      <c r="C69" s="66" t="s">
        <v>1431</v>
      </c>
      <c r="D69" s="32">
        <v>2210</v>
      </c>
      <c r="E69" s="32">
        <v>6409</v>
      </c>
      <c r="F69" s="2" t="s">
        <v>1187</v>
      </c>
      <c r="G69" s="19">
        <v>0</v>
      </c>
      <c r="H69" s="6">
        <v>0</v>
      </c>
      <c r="I69" s="6">
        <v>44.7</v>
      </c>
      <c r="J69" s="620" t="s">
        <v>1178</v>
      </c>
    </row>
    <row r="70" spans="1:10" ht="12" customHeight="1">
      <c r="A70" s="32">
        <v>116</v>
      </c>
      <c r="B70" s="32">
        <v>109</v>
      </c>
      <c r="C70" s="66" t="s">
        <v>1431</v>
      </c>
      <c r="D70" s="32">
        <v>2324</v>
      </c>
      <c r="E70" s="32">
        <v>3632</v>
      </c>
      <c r="F70" s="2" t="s">
        <v>1135</v>
      </c>
      <c r="G70" s="19">
        <v>0</v>
      </c>
      <c r="H70" s="6">
        <v>0</v>
      </c>
      <c r="I70" s="6">
        <v>0.6</v>
      </c>
      <c r="J70" s="620" t="s">
        <v>1178</v>
      </c>
    </row>
    <row r="71" spans="1:10" ht="12" customHeight="1">
      <c r="A71" s="32">
        <v>43</v>
      </c>
      <c r="B71" s="32">
        <v>110</v>
      </c>
      <c r="C71" s="66" t="s">
        <v>1179</v>
      </c>
      <c r="D71" s="32" t="s">
        <v>1186</v>
      </c>
      <c r="E71" s="32">
        <v>5399</v>
      </c>
      <c r="F71" s="2" t="s">
        <v>1187</v>
      </c>
      <c r="G71" s="19">
        <v>3400</v>
      </c>
      <c r="H71" s="6">
        <v>3400</v>
      </c>
      <c r="I71" s="6">
        <v>1855.5</v>
      </c>
      <c r="J71" s="99">
        <f t="shared" si="1"/>
        <v>54.57352941176471</v>
      </c>
    </row>
    <row r="72" spans="1:10" ht="12" customHeight="1">
      <c r="A72" s="32">
        <v>97</v>
      </c>
      <c r="B72" s="32">
        <v>111</v>
      </c>
      <c r="C72" s="66" t="s">
        <v>1138</v>
      </c>
      <c r="D72" s="32">
        <v>2329</v>
      </c>
      <c r="E72" s="32">
        <v>3635</v>
      </c>
      <c r="F72" s="2" t="s">
        <v>1438</v>
      </c>
      <c r="G72" s="19">
        <v>0</v>
      </c>
      <c r="H72" s="6">
        <v>0</v>
      </c>
      <c r="I72" s="6">
        <v>7.7</v>
      </c>
      <c r="J72" s="620" t="s">
        <v>1178</v>
      </c>
    </row>
    <row r="73" spans="1:10" ht="12" customHeight="1">
      <c r="A73" s="32">
        <v>44</v>
      </c>
      <c r="B73" s="32">
        <v>112</v>
      </c>
      <c r="C73" s="66" t="s">
        <v>1206</v>
      </c>
      <c r="D73" s="32">
        <v>2329</v>
      </c>
      <c r="E73" s="32">
        <v>3635</v>
      </c>
      <c r="F73" s="2" t="s">
        <v>1438</v>
      </c>
      <c r="G73" s="19">
        <v>100</v>
      </c>
      <c r="H73" s="6">
        <v>100</v>
      </c>
      <c r="I73" s="6">
        <v>6</v>
      </c>
      <c r="J73" s="99">
        <f t="shared" si="1"/>
        <v>6</v>
      </c>
    </row>
    <row r="74" spans="1:10" ht="12" customHeight="1">
      <c r="A74" s="32">
        <v>133</v>
      </c>
      <c r="B74" s="32">
        <v>112</v>
      </c>
      <c r="C74" s="66" t="s">
        <v>1206</v>
      </c>
      <c r="D74" s="32">
        <v>2324</v>
      </c>
      <c r="E74" s="32">
        <v>3635</v>
      </c>
      <c r="F74" s="2" t="s">
        <v>1135</v>
      </c>
      <c r="G74" s="19">
        <v>0</v>
      </c>
      <c r="H74" s="6">
        <v>0</v>
      </c>
      <c r="I74" s="6">
        <v>446.2</v>
      </c>
      <c r="J74" s="620" t="s">
        <v>1178</v>
      </c>
    </row>
    <row r="75" spans="1:10" ht="12" customHeight="1">
      <c r="A75" s="32">
        <v>45</v>
      </c>
      <c r="B75" s="32" t="s">
        <v>1180</v>
      </c>
      <c r="C75" s="66" t="s">
        <v>1432</v>
      </c>
      <c r="D75" s="32" t="s">
        <v>1186</v>
      </c>
      <c r="E75" s="32">
        <v>2169</v>
      </c>
      <c r="F75" s="2" t="s">
        <v>1187</v>
      </c>
      <c r="G75" s="19">
        <v>800</v>
      </c>
      <c r="H75" s="6">
        <v>800</v>
      </c>
      <c r="I75" s="6">
        <v>167.7</v>
      </c>
      <c r="J75" s="99">
        <f t="shared" si="1"/>
        <v>20.9625</v>
      </c>
    </row>
    <row r="76" spans="1:18" s="9" customFormat="1" ht="12" customHeight="1">
      <c r="A76" s="32">
        <v>46</v>
      </c>
      <c r="B76" s="30">
        <v>114</v>
      </c>
      <c r="C76" s="53" t="s">
        <v>1207</v>
      </c>
      <c r="D76" s="26">
        <v>2329</v>
      </c>
      <c r="E76" s="26">
        <v>3612</v>
      </c>
      <c r="F76" s="2" t="s">
        <v>1438</v>
      </c>
      <c r="G76" s="19">
        <v>25</v>
      </c>
      <c r="H76" s="6">
        <v>25</v>
      </c>
      <c r="I76" s="6">
        <v>11</v>
      </c>
      <c r="J76" s="99">
        <f t="shared" si="1"/>
        <v>44</v>
      </c>
      <c r="L76"/>
      <c r="M76"/>
      <c r="N76"/>
      <c r="O76"/>
      <c r="P76"/>
      <c r="Q76"/>
      <c r="R76"/>
    </row>
    <row r="77" spans="1:18" s="9" customFormat="1" ht="12" customHeight="1">
      <c r="A77" s="32">
        <v>47</v>
      </c>
      <c r="B77" s="32" t="s">
        <v>1065</v>
      </c>
      <c r="C77" s="66" t="s">
        <v>1207</v>
      </c>
      <c r="D77" s="32" t="s">
        <v>1208</v>
      </c>
      <c r="E77" s="32">
        <v>3639</v>
      </c>
      <c r="F77" s="2" t="s">
        <v>1209</v>
      </c>
      <c r="G77" s="19">
        <v>3060</v>
      </c>
      <c r="H77" s="6">
        <v>3060</v>
      </c>
      <c r="I77" s="6">
        <v>2724.5</v>
      </c>
      <c r="J77" s="99">
        <f t="shared" si="1"/>
        <v>89.03594771241829</v>
      </c>
      <c r="L77"/>
      <c r="M77"/>
      <c r="N77"/>
      <c r="O77"/>
      <c r="P77"/>
      <c r="Q77"/>
      <c r="R77"/>
    </row>
    <row r="78" spans="1:18" s="9" customFormat="1" ht="12" customHeight="1">
      <c r="A78" s="32">
        <v>48</v>
      </c>
      <c r="B78" s="32" t="s">
        <v>1065</v>
      </c>
      <c r="C78" s="66" t="s">
        <v>1207</v>
      </c>
      <c r="D78" s="32">
        <v>2132</v>
      </c>
      <c r="E78" s="32">
        <v>3613</v>
      </c>
      <c r="F78" s="2" t="s">
        <v>243</v>
      </c>
      <c r="G78" s="19">
        <v>460</v>
      </c>
      <c r="H78" s="6">
        <v>460</v>
      </c>
      <c r="I78" s="6">
        <v>287.8</v>
      </c>
      <c r="J78" s="99">
        <f t="shared" si="1"/>
        <v>62.56521739130435</v>
      </c>
      <c r="L78"/>
      <c r="M78"/>
      <c r="N78"/>
      <c r="O78"/>
      <c r="P78"/>
      <c r="Q78"/>
      <c r="R78"/>
    </row>
    <row r="79" spans="1:18" s="9" customFormat="1" ht="12" customHeight="1">
      <c r="A79" s="32">
        <v>117</v>
      </c>
      <c r="B79" s="32">
        <v>114</v>
      </c>
      <c r="C79" s="66" t="s">
        <v>1207</v>
      </c>
      <c r="D79" s="32">
        <v>2324</v>
      </c>
      <c r="E79" s="32">
        <v>3639</v>
      </c>
      <c r="F79" s="2" t="s">
        <v>1135</v>
      </c>
      <c r="G79" s="19">
        <v>0</v>
      </c>
      <c r="H79" s="6">
        <v>0</v>
      </c>
      <c r="I79" s="6">
        <v>14.2</v>
      </c>
      <c r="J79" s="620" t="s">
        <v>1178</v>
      </c>
      <c r="L79"/>
      <c r="M79"/>
      <c r="N79"/>
      <c r="O79"/>
      <c r="P79"/>
      <c r="Q79"/>
      <c r="R79"/>
    </row>
    <row r="80" spans="1:18" s="9" customFormat="1" ht="12" customHeight="1">
      <c r="A80" s="32">
        <v>49</v>
      </c>
      <c r="B80" s="32">
        <v>114</v>
      </c>
      <c r="C80" s="66" t="s">
        <v>1207</v>
      </c>
      <c r="D80" s="32">
        <v>2329</v>
      </c>
      <c r="E80" s="32">
        <v>3612</v>
      </c>
      <c r="F80" s="2" t="s">
        <v>1438</v>
      </c>
      <c r="G80" s="19">
        <v>20</v>
      </c>
      <c r="H80" s="6">
        <v>20</v>
      </c>
      <c r="I80" s="6">
        <v>14.5</v>
      </c>
      <c r="J80" s="99">
        <f t="shared" si="1"/>
        <v>72.5</v>
      </c>
      <c r="L80"/>
      <c r="M80"/>
      <c r="N80"/>
      <c r="O80"/>
      <c r="P80"/>
      <c r="Q80"/>
      <c r="R80"/>
    </row>
    <row r="81" spans="1:18" s="9" customFormat="1" ht="12" customHeight="1">
      <c r="A81" s="32">
        <v>50</v>
      </c>
      <c r="B81" s="32">
        <v>115</v>
      </c>
      <c r="C81" s="66" t="s">
        <v>1210</v>
      </c>
      <c r="D81" s="32" t="s">
        <v>1191</v>
      </c>
      <c r="E81" s="32" t="s">
        <v>1211</v>
      </c>
      <c r="F81" s="2" t="s">
        <v>1446</v>
      </c>
      <c r="G81" s="19">
        <v>7000</v>
      </c>
      <c r="H81" s="6">
        <v>7000</v>
      </c>
      <c r="I81" s="6">
        <v>3900</v>
      </c>
      <c r="J81" s="99">
        <f t="shared" si="1"/>
        <v>55.714285714285715</v>
      </c>
      <c r="L81"/>
      <c r="M81"/>
      <c r="N81"/>
      <c r="O81"/>
      <c r="P81"/>
      <c r="Q81"/>
      <c r="R81"/>
    </row>
    <row r="82" spans="1:18" s="9" customFormat="1" ht="12" customHeight="1">
      <c r="A82" s="32">
        <v>51</v>
      </c>
      <c r="B82" s="32">
        <v>115</v>
      </c>
      <c r="C82" s="66" t="s">
        <v>1210</v>
      </c>
      <c r="D82" s="32">
        <v>2111</v>
      </c>
      <c r="E82" s="32">
        <v>2212</v>
      </c>
      <c r="F82" s="2" t="s">
        <v>1447</v>
      </c>
      <c r="G82" s="19">
        <v>200</v>
      </c>
      <c r="H82" s="6">
        <v>200</v>
      </c>
      <c r="I82" s="6">
        <v>73.1</v>
      </c>
      <c r="J82" s="99">
        <f t="shared" si="1"/>
        <v>36.55</v>
      </c>
      <c r="L82"/>
      <c r="M82"/>
      <c r="N82"/>
      <c r="O82"/>
      <c r="P82"/>
      <c r="Q82"/>
      <c r="R82"/>
    </row>
    <row r="83" spans="1:18" s="9" customFormat="1" ht="12" customHeight="1">
      <c r="A83" s="32">
        <v>52</v>
      </c>
      <c r="B83" s="32">
        <v>115</v>
      </c>
      <c r="C83" s="66" t="s">
        <v>1210</v>
      </c>
      <c r="D83" s="32" t="s">
        <v>1208</v>
      </c>
      <c r="E83" s="32">
        <v>3745</v>
      </c>
      <c r="F83" s="2" t="s">
        <v>1209</v>
      </c>
      <c r="G83" s="19">
        <v>200</v>
      </c>
      <c r="H83" s="6">
        <v>200</v>
      </c>
      <c r="I83" s="6">
        <v>472.6</v>
      </c>
      <c r="J83" s="99">
        <f t="shared" si="1"/>
        <v>236.3</v>
      </c>
      <c r="L83"/>
      <c r="M83"/>
      <c r="N83"/>
      <c r="O83"/>
      <c r="P83"/>
      <c r="Q83"/>
      <c r="R83"/>
    </row>
    <row r="84" spans="1:18" s="9" customFormat="1" ht="12" customHeight="1">
      <c r="A84" s="32">
        <v>53</v>
      </c>
      <c r="B84" s="32" t="s">
        <v>1212</v>
      </c>
      <c r="C84" s="66" t="s">
        <v>1210</v>
      </c>
      <c r="D84" s="32" t="s">
        <v>1196</v>
      </c>
      <c r="E84" s="32">
        <v>2212</v>
      </c>
      <c r="F84" s="2" t="s">
        <v>242</v>
      </c>
      <c r="G84" s="19">
        <v>4500</v>
      </c>
      <c r="H84" s="6">
        <v>4500</v>
      </c>
      <c r="I84" s="6">
        <v>3020.4</v>
      </c>
      <c r="J84" s="99">
        <f t="shared" si="1"/>
        <v>67.12</v>
      </c>
      <c r="L84"/>
      <c r="M84"/>
      <c r="N84"/>
      <c r="O84"/>
      <c r="P84"/>
      <c r="Q84"/>
      <c r="R84"/>
    </row>
    <row r="85" spans="1:18" s="9" customFormat="1" ht="12" customHeight="1">
      <c r="A85" s="32">
        <v>54</v>
      </c>
      <c r="B85" s="32">
        <v>115</v>
      </c>
      <c r="C85" s="66" t="s">
        <v>1210</v>
      </c>
      <c r="D85" s="32">
        <v>2132</v>
      </c>
      <c r="E85" s="32">
        <v>2212</v>
      </c>
      <c r="F85" s="2" t="s">
        <v>241</v>
      </c>
      <c r="G85" s="19">
        <v>600</v>
      </c>
      <c r="H85" s="6">
        <v>600</v>
      </c>
      <c r="I85" s="6">
        <v>358.3</v>
      </c>
      <c r="J85" s="99">
        <f t="shared" si="1"/>
        <v>59.716666666666676</v>
      </c>
      <c r="L85"/>
      <c r="M85"/>
      <c r="N85"/>
      <c r="O85"/>
      <c r="P85"/>
      <c r="Q85"/>
      <c r="R85"/>
    </row>
    <row r="86" spans="1:18" s="9" customFormat="1" ht="12" customHeight="1">
      <c r="A86" s="32">
        <v>55</v>
      </c>
      <c r="B86" s="32" t="s">
        <v>1212</v>
      </c>
      <c r="C86" s="66" t="s">
        <v>1210</v>
      </c>
      <c r="D86" s="32" t="s">
        <v>1196</v>
      </c>
      <c r="E86" s="32">
        <v>3639</v>
      </c>
      <c r="F86" s="2" t="s">
        <v>1404</v>
      </c>
      <c r="G86" s="19">
        <v>55000</v>
      </c>
      <c r="H86" s="6">
        <v>75000</v>
      </c>
      <c r="I86" s="6">
        <v>44653.4</v>
      </c>
      <c r="J86" s="99">
        <f t="shared" si="1"/>
        <v>59.53786666666667</v>
      </c>
      <c r="L86"/>
      <c r="M86"/>
      <c r="N86"/>
      <c r="O86"/>
      <c r="P86"/>
      <c r="Q86"/>
      <c r="R86"/>
    </row>
    <row r="87" spans="1:18" s="9" customFormat="1" ht="12" customHeight="1">
      <c r="A87" s="32">
        <v>56</v>
      </c>
      <c r="B87" s="32">
        <v>115</v>
      </c>
      <c r="C87" s="66" t="s">
        <v>1210</v>
      </c>
      <c r="D87" s="32">
        <v>2132</v>
      </c>
      <c r="E87" s="32">
        <v>3639</v>
      </c>
      <c r="F87" s="2" t="s">
        <v>1405</v>
      </c>
      <c r="G87" s="19">
        <v>1730</v>
      </c>
      <c r="H87" s="6">
        <v>1730</v>
      </c>
      <c r="I87" s="6">
        <v>1057.6</v>
      </c>
      <c r="J87" s="99">
        <f t="shared" si="1"/>
        <v>61.132947976878604</v>
      </c>
      <c r="L87"/>
      <c r="M87"/>
      <c r="N87"/>
      <c r="O87"/>
      <c r="P87"/>
      <c r="Q87"/>
      <c r="R87"/>
    </row>
    <row r="88" spans="1:18" s="9" customFormat="1" ht="12" customHeight="1">
      <c r="A88" s="32">
        <v>57</v>
      </c>
      <c r="B88" s="32">
        <v>115</v>
      </c>
      <c r="C88" s="66" t="s">
        <v>1210</v>
      </c>
      <c r="D88" s="32">
        <v>2132</v>
      </c>
      <c r="E88" s="32">
        <v>3639</v>
      </c>
      <c r="F88" s="2" t="s">
        <v>1198</v>
      </c>
      <c r="G88" s="19">
        <v>65</v>
      </c>
      <c r="H88" s="6">
        <v>155</v>
      </c>
      <c r="I88" s="6">
        <v>218.6</v>
      </c>
      <c r="J88" s="99">
        <f t="shared" si="1"/>
        <v>141.03225806451613</v>
      </c>
      <c r="L88"/>
      <c r="M88"/>
      <c r="N88"/>
      <c r="O88"/>
      <c r="P88"/>
      <c r="Q88"/>
      <c r="R88"/>
    </row>
    <row r="89" spans="1:18" s="9" customFormat="1" ht="12" customHeight="1">
      <c r="A89" s="32">
        <v>58</v>
      </c>
      <c r="B89" s="32">
        <v>115</v>
      </c>
      <c r="C89" s="66" t="s">
        <v>1210</v>
      </c>
      <c r="D89" s="32">
        <v>2132</v>
      </c>
      <c r="E89" s="32">
        <v>3419</v>
      </c>
      <c r="F89" s="2" t="s">
        <v>1448</v>
      </c>
      <c r="G89" s="19">
        <v>122</v>
      </c>
      <c r="H89" s="6">
        <v>122</v>
      </c>
      <c r="I89" s="6">
        <v>0</v>
      </c>
      <c r="J89" s="99">
        <f t="shared" si="1"/>
        <v>0</v>
      </c>
      <c r="L89"/>
      <c r="M89"/>
      <c r="N89"/>
      <c r="O89"/>
      <c r="P89"/>
      <c r="Q89"/>
      <c r="R89"/>
    </row>
    <row r="90" spans="1:18" s="9" customFormat="1" ht="12" customHeight="1">
      <c r="A90" s="32">
        <v>131</v>
      </c>
      <c r="B90" s="32">
        <v>115</v>
      </c>
      <c r="C90" s="66" t="s">
        <v>1210</v>
      </c>
      <c r="D90" s="32">
        <v>2310</v>
      </c>
      <c r="E90" s="32">
        <v>2212</v>
      </c>
      <c r="F90" s="2" t="s">
        <v>790</v>
      </c>
      <c r="G90" s="19">
        <v>0</v>
      </c>
      <c r="H90" s="6">
        <v>0</v>
      </c>
      <c r="I90" s="6">
        <v>0.3</v>
      </c>
      <c r="J90" s="620" t="s">
        <v>1178</v>
      </c>
      <c r="L90"/>
      <c r="M90"/>
      <c r="N90"/>
      <c r="O90"/>
      <c r="P90"/>
      <c r="Q90"/>
      <c r="R90"/>
    </row>
    <row r="91" spans="1:18" s="9" customFormat="1" ht="12" customHeight="1">
      <c r="A91" s="32">
        <v>90</v>
      </c>
      <c r="B91" s="32">
        <v>115</v>
      </c>
      <c r="C91" s="66" t="s">
        <v>1210</v>
      </c>
      <c r="D91" s="32">
        <v>2322</v>
      </c>
      <c r="E91" s="32">
        <v>3639</v>
      </c>
      <c r="F91" s="2" t="s">
        <v>492</v>
      </c>
      <c r="G91" s="19">
        <v>0</v>
      </c>
      <c r="H91" s="6">
        <v>24002</v>
      </c>
      <c r="I91" s="6">
        <v>19894.2</v>
      </c>
      <c r="J91" s="99">
        <f t="shared" si="1"/>
        <v>82.88559286726105</v>
      </c>
      <c r="L91"/>
      <c r="M91"/>
      <c r="N91"/>
      <c r="O91"/>
      <c r="P91"/>
      <c r="Q91"/>
      <c r="R91"/>
    </row>
    <row r="92" spans="1:18" s="9" customFormat="1" ht="12" customHeight="1">
      <c r="A92" s="32">
        <v>88</v>
      </c>
      <c r="B92" s="32">
        <v>115</v>
      </c>
      <c r="C92" s="66" t="s">
        <v>1210</v>
      </c>
      <c r="D92" s="32">
        <v>2324</v>
      </c>
      <c r="E92" s="32">
        <v>3639</v>
      </c>
      <c r="F92" s="2" t="s">
        <v>1135</v>
      </c>
      <c r="G92" s="19">
        <v>0</v>
      </c>
      <c r="H92" s="6">
        <v>40</v>
      </c>
      <c r="I92" s="6">
        <v>47.3</v>
      </c>
      <c r="J92" s="99">
        <f t="shared" si="1"/>
        <v>118.24999999999999</v>
      </c>
      <c r="L92"/>
      <c r="M92"/>
      <c r="N92"/>
      <c r="O92"/>
      <c r="P92"/>
      <c r="Q92"/>
      <c r="R92"/>
    </row>
    <row r="93" spans="1:18" s="9" customFormat="1" ht="12" customHeight="1">
      <c r="A93" s="26">
        <v>59</v>
      </c>
      <c r="B93" s="32">
        <v>115</v>
      </c>
      <c r="C93" s="66" t="s">
        <v>1210</v>
      </c>
      <c r="D93" s="32">
        <v>2324</v>
      </c>
      <c r="E93" s="32">
        <v>3722</v>
      </c>
      <c r="F93" s="2" t="s">
        <v>1134</v>
      </c>
      <c r="G93" s="19">
        <v>300</v>
      </c>
      <c r="H93" s="6">
        <v>300</v>
      </c>
      <c r="I93" s="6">
        <v>740.2</v>
      </c>
      <c r="J93" s="99">
        <f t="shared" si="1"/>
        <v>246.73333333333335</v>
      </c>
      <c r="L93"/>
      <c r="M93"/>
      <c r="N93"/>
      <c r="O93"/>
      <c r="P93"/>
      <c r="Q93"/>
      <c r="R93"/>
    </row>
    <row r="94" spans="1:18" s="9" customFormat="1" ht="12" customHeight="1">
      <c r="A94" s="26">
        <v>118</v>
      </c>
      <c r="B94" s="32">
        <v>115</v>
      </c>
      <c r="C94" s="66" t="s">
        <v>1210</v>
      </c>
      <c r="D94" s="32">
        <v>2324</v>
      </c>
      <c r="E94" s="32">
        <v>3722</v>
      </c>
      <c r="F94" s="2" t="s">
        <v>1139</v>
      </c>
      <c r="G94" s="19">
        <v>0</v>
      </c>
      <c r="H94" s="6">
        <v>223</v>
      </c>
      <c r="I94" s="6">
        <v>223.6</v>
      </c>
      <c r="J94" s="99">
        <f t="shared" si="1"/>
        <v>100.26905829596413</v>
      </c>
      <c r="L94"/>
      <c r="M94"/>
      <c r="N94"/>
      <c r="O94"/>
      <c r="P94"/>
      <c r="Q94"/>
      <c r="R94"/>
    </row>
    <row r="95" spans="1:18" s="9" customFormat="1" ht="12" customHeight="1">
      <c r="A95" s="26">
        <v>107</v>
      </c>
      <c r="B95" s="32">
        <v>115</v>
      </c>
      <c r="C95" s="66" t="s">
        <v>1210</v>
      </c>
      <c r="D95" s="32">
        <v>2324</v>
      </c>
      <c r="E95" s="32">
        <v>2219</v>
      </c>
      <c r="F95" s="2" t="s">
        <v>1135</v>
      </c>
      <c r="G95" s="19">
        <v>0</v>
      </c>
      <c r="H95" s="6">
        <v>172</v>
      </c>
      <c r="I95" s="6">
        <v>178.6</v>
      </c>
      <c r="J95" s="99">
        <f t="shared" si="1"/>
        <v>103.83720930232559</v>
      </c>
      <c r="L95"/>
      <c r="M95"/>
      <c r="N95"/>
      <c r="O95"/>
      <c r="P95"/>
      <c r="Q95"/>
      <c r="R95"/>
    </row>
    <row r="96" spans="1:18" s="9" customFormat="1" ht="12" customHeight="1">
      <c r="A96" s="26">
        <v>84</v>
      </c>
      <c r="B96" s="32">
        <v>115</v>
      </c>
      <c r="C96" s="66" t="s">
        <v>1210</v>
      </c>
      <c r="D96" s="32">
        <v>2329</v>
      </c>
      <c r="E96" s="32">
        <v>3639</v>
      </c>
      <c r="F96" s="2" t="s">
        <v>1438</v>
      </c>
      <c r="G96" s="19">
        <v>0</v>
      </c>
      <c r="H96" s="6">
        <v>0</v>
      </c>
      <c r="I96" s="6">
        <v>55.8</v>
      </c>
      <c r="J96" s="620" t="s">
        <v>1178</v>
      </c>
      <c r="L96"/>
      <c r="M96"/>
      <c r="N96"/>
      <c r="O96"/>
      <c r="P96"/>
      <c r="Q96"/>
      <c r="R96"/>
    </row>
    <row r="97" spans="1:10" ht="12" customHeight="1">
      <c r="A97" s="26">
        <v>86</v>
      </c>
      <c r="B97" s="32">
        <v>116</v>
      </c>
      <c r="C97" s="66" t="s">
        <v>1140</v>
      </c>
      <c r="D97" s="32">
        <v>2324</v>
      </c>
      <c r="E97" s="32">
        <v>3639</v>
      </c>
      <c r="F97" s="2" t="s">
        <v>1135</v>
      </c>
      <c r="G97" s="19">
        <v>0</v>
      </c>
      <c r="H97" s="6">
        <v>256</v>
      </c>
      <c r="I97" s="6">
        <v>256.2</v>
      </c>
      <c r="J97" s="99">
        <f>(I97/H97)*100</f>
        <v>100.078125</v>
      </c>
    </row>
    <row r="98" spans="1:10" ht="12" customHeight="1">
      <c r="A98" s="26">
        <v>128</v>
      </c>
      <c r="B98" s="32">
        <v>116</v>
      </c>
      <c r="C98" s="66" t="s">
        <v>1140</v>
      </c>
      <c r="D98" s="32">
        <v>2324</v>
      </c>
      <c r="E98" s="32">
        <v>6171</v>
      </c>
      <c r="F98" s="2" t="s">
        <v>1135</v>
      </c>
      <c r="G98" s="19">
        <v>0</v>
      </c>
      <c r="H98" s="6">
        <v>0</v>
      </c>
      <c r="I98" s="6">
        <v>177.7</v>
      </c>
      <c r="J98" s="620" t="s">
        <v>1178</v>
      </c>
    </row>
    <row r="99" spans="1:10" ht="12" customHeight="1">
      <c r="A99" s="32">
        <v>60</v>
      </c>
      <c r="B99" s="32" t="s">
        <v>1181</v>
      </c>
      <c r="C99" s="66" t="s">
        <v>1182</v>
      </c>
      <c r="D99" s="32" t="s">
        <v>1186</v>
      </c>
      <c r="E99" s="32">
        <v>6409</v>
      </c>
      <c r="F99" s="2" t="s">
        <v>1187</v>
      </c>
      <c r="G99" s="19">
        <v>420</v>
      </c>
      <c r="H99" s="6">
        <v>420</v>
      </c>
      <c r="I99" s="6">
        <v>267.3</v>
      </c>
      <c r="J99" s="99">
        <f t="shared" si="1"/>
        <v>63.642857142857146</v>
      </c>
    </row>
    <row r="100" spans="1:10" ht="12" customHeight="1">
      <c r="A100" s="32">
        <v>61</v>
      </c>
      <c r="B100" s="32">
        <v>119</v>
      </c>
      <c r="C100" s="66" t="s">
        <v>1213</v>
      </c>
      <c r="D100" s="32">
        <v>2111</v>
      </c>
      <c r="E100" s="32">
        <v>6171</v>
      </c>
      <c r="F100" s="2" t="s">
        <v>1215</v>
      </c>
      <c r="G100" s="19">
        <v>5</v>
      </c>
      <c r="H100" s="6">
        <v>5</v>
      </c>
      <c r="I100" s="6">
        <v>0.3</v>
      </c>
      <c r="J100" s="99">
        <f t="shared" si="1"/>
        <v>6</v>
      </c>
    </row>
    <row r="101" spans="1:10" ht="12" customHeight="1">
      <c r="A101" s="32">
        <v>82</v>
      </c>
      <c r="B101" s="32">
        <v>120</v>
      </c>
      <c r="C101" s="66" t="s">
        <v>1141</v>
      </c>
      <c r="D101" s="32">
        <v>2324</v>
      </c>
      <c r="E101" s="32">
        <v>6171</v>
      </c>
      <c r="F101" s="2" t="s">
        <v>1135</v>
      </c>
      <c r="G101" s="19">
        <v>0</v>
      </c>
      <c r="H101" s="6">
        <v>686</v>
      </c>
      <c r="I101" s="6">
        <v>709.6</v>
      </c>
      <c r="J101" s="99">
        <f t="shared" si="1"/>
        <v>103.44023323615161</v>
      </c>
    </row>
    <row r="102" spans="1:10" ht="12" customHeight="1">
      <c r="A102" s="32">
        <v>95</v>
      </c>
      <c r="B102" s="32">
        <v>121</v>
      </c>
      <c r="C102" s="66" t="s">
        <v>1449</v>
      </c>
      <c r="D102" s="32">
        <v>2210</v>
      </c>
      <c r="E102" s="32">
        <v>3322</v>
      </c>
      <c r="F102" s="2" t="s">
        <v>1187</v>
      </c>
      <c r="G102" s="19">
        <v>0</v>
      </c>
      <c r="H102" s="6">
        <v>20</v>
      </c>
      <c r="I102" s="6">
        <v>0</v>
      </c>
      <c r="J102" s="99">
        <f t="shared" si="1"/>
        <v>0</v>
      </c>
    </row>
    <row r="103" spans="1:10" ht="12" customHeight="1">
      <c r="A103" s="32">
        <v>62</v>
      </c>
      <c r="B103" s="32">
        <v>122</v>
      </c>
      <c r="C103" s="66" t="s">
        <v>1450</v>
      </c>
      <c r="D103" s="32">
        <v>2111</v>
      </c>
      <c r="E103" s="32">
        <v>2140</v>
      </c>
      <c r="F103" s="2" t="s">
        <v>1215</v>
      </c>
      <c r="G103" s="19">
        <v>50</v>
      </c>
      <c r="H103" s="6">
        <v>50</v>
      </c>
      <c r="I103" s="6">
        <v>544</v>
      </c>
      <c r="J103" s="99">
        <f t="shared" si="1"/>
        <v>1088</v>
      </c>
    </row>
    <row r="104" spans="1:10" ht="12" customHeight="1">
      <c r="A104" s="32">
        <v>63</v>
      </c>
      <c r="B104" s="32">
        <v>122</v>
      </c>
      <c r="C104" s="66" t="s">
        <v>1450</v>
      </c>
      <c r="D104" s="32">
        <v>2112</v>
      </c>
      <c r="E104" s="32">
        <v>2140</v>
      </c>
      <c r="F104" s="2" t="s">
        <v>1193</v>
      </c>
      <c r="G104" s="19">
        <v>350</v>
      </c>
      <c r="H104" s="6">
        <v>350</v>
      </c>
      <c r="I104" s="6">
        <v>125.9</v>
      </c>
      <c r="J104" s="99">
        <f t="shared" si="1"/>
        <v>35.97142857142857</v>
      </c>
    </row>
    <row r="105" spans="1:10" ht="12" customHeight="1">
      <c r="A105" s="32">
        <v>93</v>
      </c>
      <c r="B105" s="32">
        <v>122</v>
      </c>
      <c r="C105" s="66" t="s">
        <v>1450</v>
      </c>
      <c r="D105" s="32">
        <v>2324</v>
      </c>
      <c r="E105" s="32">
        <v>2140</v>
      </c>
      <c r="F105" s="2" t="s">
        <v>1135</v>
      </c>
      <c r="G105" s="19">
        <v>0</v>
      </c>
      <c r="H105" s="6">
        <v>0</v>
      </c>
      <c r="I105" s="6">
        <v>95.5</v>
      </c>
      <c r="J105" s="620" t="s">
        <v>1178</v>
      </c>
    </row>
    <row r="106" spans="1:10" ht="12" customHeight="1">
      <c r="A106" s="32">
        <v>64</v>
      </c>
      <c r="B106" s="32">
        <v>122</v>
      </c>
      <c r="C106" s="66" t="s">
        <v>1450</v>
      </c>
      <c r="D106" s="32">
        <v>2329</v>
      </c>
      <c r="E106" s="32">
        <v>2140</v>
      </c>
      <c r="F106" s="2" t="s">
        <v>1438</v>
      </c>
      <c r="G106" s="19">
        <v>1100</v>
      </c>
      <c r="H106" s="6">
        <v>1100</v>
      </c>
      <c r="I106" s="6">
        <v>150</v>
      </c>
      <c r="J106" s="99">
        <f t="shared" si="1"/>
        <v>13.636363636363635</v>
      </c>
    </row>
    <row r="107" spans="1:10" ht="12" customHeight="1">
      <c r="A107" s="32">
        <v>65</v>
      </c>
      <c r="B107" s="32" t="s">
        <v>1221</v>
      </c>
      <c r="C107" s="66" t="s">
        <v>1041</v>
      </c>
      <c r="D107" s="32" t="s">
        <v>1191</v>
      </c>
      <c r="E107" s="32" t="s">
        <v>1222</v>
      </c>
      <c r="F107" s="2" t="s">
        <v>1403</v>
      </c>
      <c r="G107" s="19">
        <v>9600</v>
      </c>
      <c r="H107" s="6">
        <v>9600</v>
      </c>
      <c r="I107" s="6">
        <v>6311.4</v>
      </c>
      <c r="J107" s="99">
        <f t="shared" si="1"/>
        <v>65.74375</v>
      </c>
    </row>
    <row r="108" spans="1:10" ht="12" customHeight="1">
      <c r="A108" s="32">
        <v>66</v>
      </c>
      <c r="B108" s="32" t="s">
        <v>1221</v>
      </c>
      <c r="C108" s="66" t="s">
        <v>1041</v>
      </c>
      <c r="D108" s="32" t="s">
        <v>1191</v>
      </c>
      <c r="E108" s="32" t="s">
        <v>1222</v>
      </c>
      <c r="F108" s="2" t="s">
        <v>1451</v>
      </c>
      <c r="G108" s="19">
        <v>1300</v>
      </c>
      <c r="H108" s="6">
        <v>1300</v>
      </c>
      <c r="I108" s="6">
        <v>730.4</v>
      </c>
      <c r="J108" s="99">
        <f t="shared" si="1"/>
        <v>56.18461538461539</v>
      </c>
    </row>
    <row r="109" spans="1:10" ht="12" customHeight="1">
      <c r="A109" s="32">
        <v>67</v>
      </c>
      <c r="B109" s="32">
        <v>191</v>
      </c>
      <c r="C109" s="66" t="s">
        <v>1041</v>
      </c>
      <c r="D109" s="32">
        <v>2132</v>
      </c>
      <c r="E109" s="32">
        <v>3419</v>
      </c>
      <c r="F109" s="2" t="s">
        <v>1406</v>
      </c>
      <c r="G109" s="48">
        <v>1000</v>
      </c>
      <c r="H109" s="87">
        <v>1000</v>
      </c>
      <c r="I109" s="87">
        <v>561.6</v>
      </c>
      <c r="J109" s="99">
        <f t="shared" si="1"/>
        <v>56.16</v>
      </c>
    </row>
    <row r="110" spans="1:10" ht="12" customHeight="1">
      <c r="A110" s="32">
        <v>127</v>
      </c>
      <c r="B110" s="32">
        <v>191</v>
      </c>
      <c r="C110" s="66" t="s">
        <v>1041</v>
      </c>
      <c r="D110" s="32">
        <v>2310</v>
      </c>
      <c r="E110" s="32">
        <v>3419</v>
      </c>
      <c r="F110" s="2" t="s">
        <v>1445</v>
      </c>
      <c r="G110" s="48">
        <v>0</v>
      </c>
      <c r="H110" s="87">
        <v>0</v>
      </c>
      <c r="I110" s="87">
        <v>1.5</v>
      </c>
      <c r="J110" s="620" t="s">
        <v>1178</v>
      </c>
    </row>
    <row r="111" spans="1:10" ht="12" customHeight="1">
      <c r="A111" s="32">
        <v>94</v>
      </c>
      <c r="B111" s="32">
        <v>191</v>
      </c>
      <c r="C111" s="66" t="s">
        <v>1041</v>
      </c>
      <c r="D111" s="32">
        <v>2324</v>
      </c>
      <c r="E111" s="32">
        <v>3419</v>
      </c>
      <c r="F111" s="2" t="s">
        <v>1135</v>
      </c>
      <c r="G111" s="48">
        <v>0</v>
      </c>
      <c r="H111" s="87">
        <v>50</v>
      </c>
      <c r="I111" s="87">
        <v>50.9</v>
      </c>
      <c r="J111" s="99">
        <f t="shared" si="1"/>
        <v>101.8</v>
      </c>
    </row>
    <row r="112" spans="1:10" ht="12" customHeight="1">
      <c r="A112" s="32">
        <v>68</v>
      </c>
      <c r="B112" s="32" t="s">
        <v>1223</v>
      </c>
      <c r="C112" s="66" t="s">
        <v>1224</v>
      </c>
      <c r="D112" s="32" t="s">
        <v>1191</v>
      </c>
      <c r="E112" s="32" t="s">
        <v>1222</v>
      </c>
      <c r="F112" s="2" t="s">
        <v>1215</v>
      </c>
      <c r="G112" s="48">
        <v>2400</v>
      </c>
      <c r="H112" s="87">
        <v>2400</v>
      </c>
      <c r="I112" s="87">
        <v>1904.7</v>
      </c>
      <c r="J112" s="99">
        <f t="shared" si="1"/>
        <v>79.3625</v>
      </c>
    </row>
    <row r="113" spans="1:10" ht="12" customHeight="1">
      <c r="A113" s="32">
        <v>69</v>
      </c>
      <c r="B113" s="32" t="s">
        <v>1223</v>
      </c>
      <c r="C113" s="66" t="s">
        <v>1224</v>
      </c>
      <c r="D113" s="32" t="s">
        <v>1196</v>
      </c>
      <c r="E113" s="32" t="s">
        <v>1222</v>
      </c>
      <c r="F113" s="2" t="s">
        <v>1198</v>
      </c>
      <c r="G113" s="19">
        <v>350</v>
      </c>
      <c r="H113" s="6">
        <v>350</v>
      </c>
      <c r="I113" s="6">
        <v>216.9</v>
      </c>
      <c r="J113" s="99">
        <f t="shared" si="1"/>
        <v>61.971428571428575</v>
      </c>
    </row>
    <row r="114" spans="1:10" ht="12" customHeight="1">
      <c r="A114" s="32">
        <v>115</v>
      </c>
      <c r="B114" s="32">
        <v>192</v>
      </c>
      <c r="C114" s="66" t="s">
        <v>1224</v>
      </c>
      <c r="D114" s="32">
        <v>2324</v>
      </c>
      <c r="E114" s="32">
        <v>3419</v>
      </c>
      <c r="F114" s="2" t="s">
        <v>1135</v>
      </c>
      <c r="G114" s="19">
        <v>0</v>
      </c>
      <c r="H114" s="6">
        <v>0</v>
      </c>
      <c r="I114" s="6">
        <v>45.4</v>
      </c>
      <c r="J114" s="620" t="s">
        <v>1178</v>
      </c>
    </row>
    <row r="115" spans="1:10" ht="12" customHeight="1">
      <c r="A115" s="32">
        <v>87</v>
      </c>
      <c r="B115" s="32">
        <v>192</v>
      </c>
      <c r="C115" s="66" t="s">
        <v>1224</v>
      </c>
      <c r="D115" s="32">
        <v>2329</v>
      </c>
      <c r="E115" s="32">
        <v>3419</v>
      </c>
      <c r="F115" s="2" t="s">
        <v>1438</v>
      </c>
      <c r="G115" s="19">
        <v>0</v>
      </c>
      <c r="H115" s="6">
        <v>0</v>
      </c>
      <c r="I115" s="6">
        <v>1.4</v>
      </c>
      <c r="J115" s="620" t="s">
        <v>1178</v>
      </c>
    </row>
    <row r="116" spans="1:10" ht="12" customHeight="1">
      <c r="A116" s="32">
        <v>70</v>
      </c>
      <c r="B116" s="32" t="s">
        <v>1225</v>
      </c>
      <c r="C116" s="66" t="s">
        <v>1226</v>
      </c>
      <c r="D116" s="32" t="s">
        <v>1191</v>
      </c>
      <c r="E116" s="32" t="s">
        <v>1222</v>
      </c>
      <c r="F116" s="2" t="s">
        <v>1215</v>
      </c>
      <c r="G116" s="19">
        <v>9500</v>
      </c>
      <c r="H116" s="6">
        <v>9500</v>
      </c>
      <c r="I116" s="6">
        <v>3322.5</v>
      </c>
      <c r="J116" s="99">
        <f t="shared" si="1"/>
        <v>34.973684210526315</v>
      </c>
    </row>
    <row r="117" spans="1:10" ht="12" customHeight="1">
      <c r="A117" s="32">
        <v>71</v>
      </c>
      <c r="B117" s="32" t="s">
        <v>1225</v>
      </c>
      <c r="C117" s="66" t="s">
        <v>1226</v>
      </c>
      <c r="D117" s="32" t="s">
        <v>1196</v>
      </c>
      <c r="E117" s="32" t="s">
        <v>1222</v>
      </c>
      <c r="F117" s="2" t="s">
        <v>1198</v>
      </c>
      <c r="G117" s="19">
        <v>650</v>
      </c>
      <c r="H117" s="6">
        <v>650</v>
      </c>
      <c r="I117" s="6">
        <v>466.3</v>
      </c>
      <c r="J117" s="99">
        <f t="shared" si="1"/>
        <v>71.73846153846154</v>
      </c>
    </row>
    <row r="118" spans="1:10" ht="12" customHeight="1">
      <c r="A118" s="32">
        <v>79</v>
      </c>
      <c r="B118" s="32">
        <v>193</v>
      </c>
      <c r="C118" s="66" t="s">
        <v>1226</v>
      </c>
      <c r="D118" s="32">
        <v>2310</v>
      </c>
      <c r="E118" s="32">
        <v>3419</v>
      </c>
      <c r="F118" s="2" t="s">
        <v>1445</v>
      </c>
      <c r="G118" s="19">
        <v>0</v>
      </c>
      <c r="H118" s="6">
        <v>43</v>
      </c>
      <c r="I118" s="6">
        <v>43.1</v>
      </c>
      <c r="J118" s="99">
        <f t="shared" si="1"/>
        <v>100.23255813953489</v>
      </c>
    </row>
    <row r="119" spans="1:10" ht="12" customHeight="1">
      <c r="A119" s="32">
        <v>109</v>
      </c>
      <c r="B119" s="32">
        <v>193</v>
      </c>
      <c r="C119" s="66" t="s">
        <v>1226</v>
      </c>
      <c r="D119" s="32">
        <v>2324</v>
      </c>
      <c r="E119" s="32">
        <v>3419</v>
      </c>
      <c r="F119" s="2" t="s">
        <v>1135</v>
      </c>
      <c r="G119" s="19">
        <v>0</v>
      </c>
      <c r="H119" s="6">
        <v>0</v>
      </c>
      <c r="I119" s="6">
        <v>1.9</v>
      </c>
      <c r="J119" s="620" t="s">
        <v>1178</v>
      </c>
    </row>
    <row r="120" spans="1:10" ht="12" customHeight="1">
      <c r="A120" s="32">
        <v>91</v>
      </c>
      <c r="B120" s="32">
        <v>193</v>
      </c>
      <c r="C120" s="66" t="s">
        <v>1226</v>
      </c>
      <c r="D120" s="32">
        <v>2329</v>
      </c>
      <c r="E120" s="32">
        <v>3419</v>
      </c>
      <c r="F120" s="2" t="s">
        <v>1438</v>
      </c>
      <c r="G120" s="19">
        <v>0</v>
      </c>
      <c r="H120" s="6">
        <v>45</v>
      </c>
      <c r="I120" s="6">
        <v>45.4</v>
      </c>
      <c r="J120" s="99">
        <f>(I120/H120)*100</f>
        <v>100.8888888888889</v>
      </c>
    </row>
    <row r="121" spans="1:10" ht="12" customHeight="1">
      <c r="A121" s="32">
        <v>72</v>
      </c>
      <c r="B121" s="32">
        <v>195</v>
      </c>
      <c r="C121" s="66" t="s">
        <v>1227</v>
      </c>
      <c r="D121" s="32">
        <v>2111</v>
      </c>
      <c r="E121" s="32">
        <v>6171</v>
      </c>
      <c r="F121" s="2" t="s">
        <v>1452</v>
      </c>
      <c r="G121" s="19">
        <v>100</v>
      </c>
      <c r="H121" s="6">
        <v>100</v>
      </c>
      <c r="I121" s="6">
        <v>120.7</v>
      </c>
      <c r="J121" s="99">
        <f t="shared" si="1"/>
        <v>120.7</v>
      </c>
    </row>
    <row r="122" spans="1:10" ht="12" customHeight="1">
      <c r="A122" s="32">
        <v>73</v>
      </c>
      <c r="B122" s="32">
        <v>195</v>
      </c>
      <c r="C122" s="66" t="s">
        <v>1227</v>
      </c>
      <c r="D122" s="32">
        <v>2460</v>
      </c>
      <c r="E122" s="32"/>
      <c r="F122" s="2" t="s">
        <v>1453</v>
      </c>
      <c r="G122" s="19">
        <v>230</v>
      </c>
      <c r="H122" s="6">
        <v>230</v>
      </c>
      <c r="I122" s="6">
        <v>157.6</v>
      </c>
      <c r="J122" s="456">
        <f aca="true" t="shared" si="2" ref="J122:J142">(I122/H122)*100</f>
        <v>68.52173913043478</v>
      </c>
    </row>
    <row r="123" spans="1:31" s="34" customFormat="1" ht="13.5" thickBot="1">
      <c r="A123" s="712" t="s">
        <v>1228</v>
      </c>
      <c r="B123" s="712"/>
      <c r="C123" s="712"/>
      <c r="D123" s="712"/>
      <c r="E123" s="712"/>
      <c r="F123" s="712"/>
      <c r="G123" s="35">
        <f>SUM(G34:G122)</f>
        <v>179068</v>
      </c>
      <c r="H123" s="88">
        <f>SUM(H34:H122)</f>
        <v>239026.3</v>
      </c>
      <c r="I123" s="88">
        <f>SUM(I34:I122)</f>
        <v>140054.5</v>
      </c>
      <c r="J123" s="458">
        <f t="shared" si="2"/>
        <v>58.593761439640744</v>
      </c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1:31" s="144" customFormat="1" ht="12.75">
      <c r="A124" s="32">
        <v>119</v>
      </c>
      <c r="B124" s="32">
        <v>102</v>
      </c>
      <c r="C124" s="66" t="s">
        <v>1162</v>
      </c>
      <c r="D124" s="32">
        <v>3112</v>
      </c>
      <c r="E124" s="32">
        <v>3612</v>
      </c>
      <c r="F124" s="2" t="s">
        <v>1407</v>
      </c>
      <c r="G124" s="473">
        <v>0</v>
      </c>
      <c r="H124" s="474">
        <v>740</v>
      </c>
      <c r="I124" s="474">
        <v>740.2</v>
      </c>
      <c r="J124" s="99">
        <f t="shared" si="2"/>
        <v>100.02702702702703</v>
      </c>
      <c r="K124"/>
      <c r="L124"/>
      <c r="M124"/>
      <c r="N124"/>
      <c r="O124"/>
      <c r="P124" s="474"/>
      <c r="Q124"/>
      <c r="R124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1:31" s="144" customFormat="1" ht="12.75">
      <c r="A125" s="32">
        <v>130</v>
      </c>
      <c r="B125" s="32">
        <v>108</v>
      </c>
      <c r="C125" s="66" t="s">
        <v>1204</v>
      </c>
      <c r="D125" s="32">
        <v>3113</v>
      </c>
      <c r="E125" s="32">
        <v>6171</v>
      </c>
      <c r="F125" s="2" t="s">
        <v>662</v>
      </c>
      <c r="G125" s="473">
        <v>0</v>
      </c>
      <c r="H125" s="474">
        <v>0</v>
      </c>
      <c r="I125" s="474">
        <v>40.3</v>
      </c>
      <c r="J125" s="620" t="s">
        <v>1178</v>
      </c>
      <c r="K125"/>
      <c r="L125"/>
      <c r="M125"/>
      <c r="N125"/>
      <c r="O125"/>
      <c r="P125" s="474"/>
      <c r="Q125"/>
      <c r="R125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1:31" s="144" customFormat="1" ht="12.75">
      <c r="A126" s="32">
        <v>125</v>
      </c>
      <c r="B126" s="32">
        <v>112</v>
      </c>
      <c r="C126" s="66" t="s">
        <v>1206</v>
      </c>
      <c r="D126" s="32">
        <v>3112</v>
      </c>
      <c r="E126" s="32">
        <v>3612</v>
      </c>
      <c r="F126" s="2" t="s">
        <v>1407</v>
      </c>
      <c r="G126" s="473">
        <v>0</v>
      </c>
      <c r="H126" s="474">
        <v>12300</v>
      </c>
      <c r="I126" s="474">
        <v>12300</v>
      </c>
      <c r="J126" s="99">
        <f t="shared" si="2"/>
        <v>100</v>
      </c>
      <c r="K126"/>
      <c r="L126"/>
      <c r="M126"/>
      <c r="N126"/>
      <c r="O126"/>
      <c r="P126" s="474"/>
      <c r="Q126"/>
      <c r="R126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</row>
    <row r="127" spans="1:10" ht="12" customHeight="1">
      <c r="A127" s="32">
        <v>74</v>
      </c>
      <c r="B127" s="32" t="s">
        <v>1065</v>
      </c>
      <c r="C127" s="66" t="s">
        <v>1207</v>
      </c>
      <c r="D127" s="32" t="s">
        <v>1197</v>
      </c>
      <c r="E127" s="32">
        <v>3639</v>
      </c>
      <c r="F127" s="2" t="s">
        <v>1233</v>
      </c>
      <c r="G127" s="19">
        <v>10000</v>
      </c>
      <c r="H127" s="6">
        <v>10700</v>
      </c>
      <c r="I127" s="6">
        <v>7814.4</v>
      </c>
      <c r="J127" s="99">
        <f t="shared" si="2"/>
        <v>73.03177570093457</v>
      </c>
    </row>
    <row r="128" spans="1:10" ht="12" customHeight="1">
      <c r="A128" s="32">
        <v>75</v>
      </c>
      <c r="B128" s="32" t="s">
        <v>1065</v>
      </c>
      <c r="C128" s="66" t="s">
        <v>1207</v>
      </c>
      <c r="D128" s="32" t="s">
        <v>1234</v>
      </c>
      <c r="E128" s="32">
        <v>3639</v>
      </c>
      <c r="F128" s="2" t="s">
        <v>1407</v>
      </c>
      <c r="G128" s="19">
        <v>25000</v>
      </c>
      <c r="H128" s="6">
        <v>25000</v>
      </c>
      <c r="I128" s="6">
        <v>29176.1</v>
      </c>
      <c r="J128" s="456">
        <f t="shared" si="2"/>
        <v>116.70439999999999</v>
      </c>
    </row>
    <row r="129" spans="1:31" s="34" customFormat="1" ht="13.5" thickBot="1">
      <c r="A129" s="712" t="s">
        <v>1236</v>
      </c>
      <c r="B129" s="712"/>
      <c r="C129" s="712"/>
      <c r="D129" s="712"/>
      <c r="E129" s="712"/>
      <c r="F129" s="712"/>
      <c r="G129" s="35">
        <f>SUM(G127:G128)</f>
        <v>35000</v>
      </c>
      <c r="H129" s="88">
        <f>SUM(H124:H128)</f>
        <v>48740</v>
      </c>
      <c r="I129" s="88">
        <f>SUM(I124:I128)</f>
        <v>50071</v>
      </c>
      <c r="J129" s="458">
        <f t="shared" si="2"/>
        <v>102.73081657775953</v>
      </c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1:31" s="34" customFormat="1" ht="15" customHeight="1" thickBot="1">
      <c r="A130" s="713" t="s">
        <v>1379</v>
      </c>
      <c r="B130" s="713"/>
      <c r="C130" s="713"/>
      <c r="D130" s="713"/>
      <c r="E130" s="713"/>
      <c r="F130" s="713"/>
      <c r="G130" s="36">
        <f>SUM(G129,G123,G33)</f>
        <v>1057623</v>
      </c>
      <c r="H130" s="89">
        <f>SUM(H129,H123,H33)</f>
        <v>1131563.3</v>
      </c>
      <c r="I130" s="89">
        <f>SUM(I129,I123,I33)</f>
        <v>654776.7999999999</v>
      </c>
      <c r="J130" s="457">
        <f t="shared" si="2"/>
        <v>57.86479642809199</v>
      </c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1:31" s="476" customFormat="1" ht="12" customHeight="1">
      <c r="A131" s="32">
        <v>126</v>
      </c>
      <c r="B131" s="32">
        <v>102</v>
      </c>
      <c r="C131" s="66" t="s">
        <v>1162</v>
      </c>
      <c r="D131" s="32">
        <v>4111</v>
      </c>
      <c r="E131" s="472"/>
      <c r="F131" s="475" t="s">
        <v>537</v>
      </c>
      <c r="G131" s="473">
        <v>0</v>
      </c>
      <c r="H131" s="474">
        <v>0</v>
      </c>
      <c r="I131" s="474">
        <v>8756.4</v>
      </c>
      <c r="J131" s="620" t="s">
        <v>1178</v>
      </c>
      <c r="K131"/>
      <c r="L131"/>
      <c r="M131"/>
      <c r="N131"/>
      <c r="O131"/>
      <c r="P131"/>
      <c r="Q131"/>
      <c r="R13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10" ht="12" customHeight="1">
      <c r="A132" s="32">
        <v>76</v>
      </c>
      <c r="B132" s="32" t="s">
        <v>1161</v>
      </c>
      <c r="C132" s="66" t="s">
        <v>1162</v>
      </c>
      <c r="D132" s="32" t="s">
        <v>1237</v>
      </c>
      <c r="E132" s="32"/>
      <c r="F132" s="2" t="s">
        <v>1408</v>
      </c>
      <c r="G132" s="19">
        <v>191740</v>
      </c>
      <c r="H132" s="6">
        <v>200319.8</v>
      </c>
      <c r="I132" s="6">
        <v>113805.5</v>
      </c>
      <c r="J132" s="99">
        <f t="shared" si="2"/>
        <v>56.81190775949258</v>
      </c>
    </row>
    <row r="133" spans="1:10" ht="12" customHeight="1">
      <c r="A133" s="32">
        <v>101</v>
      </c>
      <c r="B133" s="32">
        <v>102</v>
      </c>
      <c r="C133" s="66" t="s">
        <v>1162</v>
      </c>
      <c r="D133" s="32">
        <v>4116</v>
      </c>
      <c r="E133" s="32"/>
      <c r="F133" s="2" t="s">
        <v>1142</v>
      </c>
      <c r="G133" s="19">
        <v>0</v>
      </c>
      <c r="H133" s="6">
        <v>105</v>
      </c>
      <c r="I133" s="6">
        <v>1844.3</v>
      </c>
      <c r="J133" s="99">
        <f t="shared" si="2"/>
        <v>1756.4761904761906</v>
      </c>
    </row>
    <row r="134" spans="1:10" ht="12" customHeight="1">
      <c r="A134" s="32">
        <v>122</v>
      </c>
      <c r="B134" s="32">
        <v>102</v>
      </c>
      <c r="C134" s="66" t="s">
        <v>1162</v>
      </c>
      <c r="D134" s="32">
        <v>4118</v>
      </c>
      <c r="E134" s="32"/>
      <c r="F134" s="2" t="s">
        <v>1143</v>
      </c>
      <c r="G134" s="19">
        <v>0</v>
      </c>
      <c r="H134" s="6">
        <v>7340.9</v>
      </c>
      <c r="I134" s="6">
        <v>7967.3</v>
      </c>
      <c r="J134" s="99">
        <f t="shared" si="2"/>
        <v>108.53301366317483</v>
      </c>
    </row>
    <row r="135" spans="1:10" ht="12" customHeight="1">
      <c r="A135" s="32">
        <v>121</v>
      </c>
      <c r="B135" s="32">
        <v>102</v>
      </c>
      <c r="C135" s="66" t="s">
        <v>1162</v>
      </c>
      <c r="D135" s="32">
        <v>4121</v>
      </c>
      <c r="E135" s="32"/>
      <c r="F135" s="2" t="s">
        <v>1239</v>
      </c>
      <c r="G135" s="19">
        <v>0</v>
      </c>
      <c r="H135" s="6">
        <v>320</v>
      </c>
      <c r="I135" s="6">
        <v>0</v>
      </c>
      <c r="J135" s="99">
        <f t="shared" si="2"/>
        <v>0</v>
      </c>
    </row>
    <row r="136" spans="1:10" ht="12" customHeight="1">
      <c r="A136" s="32">
        <v>77</v>
      </c>
      <c r="B136" s="32" t="s">
        <v>1194</v>
      </c>
      <c r="C136" s="66" t="s">
        <v>1195</v>
      </c>
      <c r="D136" s="32" t="s">
        <v>1238</v>
      </c>
      <c r="E136" s="32"/>
      <c r="F136" s="2" t="s">
        <v>1239</v>
      </c>
      <c r="G136" s="19">
        <v>2000</v>
      </c>
      <c r="H136" s="6">
        <v>2200</v>
      </c>
      <c r="I136" s="6">
        <v>3015</v>
      </c>
      <c r="J136" s="99">
        <f t="shared" si="2"/>
        <v>137.04545454545453</v>
      </c>
    </row>
    <row r="137" spans="1:10" ht="12" customHeight="1">
      <c r="A137" s="32">
        <v>102</v>
      </c>
      <c r="B137" s="32">
        <v>102</v>
      </c>
      <c r="C137" s="66" t="s">
        <v>1162</v>
      </c>
      <c r="D137" s="32">
        <v>4122</v>
      </c>
      <c r="E137" s="32"/>
      <c r="F137" s="2" t="s">
        <v>1145</v>
      </c>
      <c r="G137" s="19">
        <v>0</v>
      </c>
      <c r="H137" s="6">
        <v>178023.9</v>
      </c>
      <c r="I137" s="6">
        <v>178023.9</v>
      </c>
      <c r="J137" s="99">
        <f t="shared" si="2"/>
        <v>100</v>
      </c>
    </row>
    <row r="138" spans="1:10" ht="12" customHeight="1">
      <c r="A138" s="32">
        <v>85</v>
      </c>
      <c r="B138" s="32">
        <v>102</v>
      </c>
      <c r="C138" s="66" t="s">
        <v>1162</v>
      </c>
      <c r="D138" s="32">
        <v>4160</v>
      </c>
      <c r="E138" s="32"/>
      <c r="F138" s="2" t="s">
        <v>539</v>
      </c>
      <c r="G138" s="19">
        <v>0</v>
      </c>
      <c r="H138" s="6">
        <v>105.2</v>
      </c>
      <c r="I138" s="6">
        <v>105.2</v>
      </c>
      <c r="J138" s="99">
        <f t="shared" si="2"/>
        <v>100</v>
      </c>
    </row>
    <row r="139" spans="1:10" ht="12" customHeight="1">
      <c r="A139" s="32">
        <v>113</v>
      </c>
      <c r="B139" s="32">
        <v>102</v>
      </c>
      <c r="C139" s="66" t="s">
        <v>1162</v>
      </c>
      <c r="D139" s="32">
        <v>4213</v>
      </c>
      <c r="E139" s="32"/>
      <c r="F139" s="2" t="s">
        <v>538</v>
      </c>
      <c r="G139" s="44">
        <v>0</v>
      </c>
      <c r="H139" s="11">
        <v>44592</v>
      </c>
      <c r="I139" s="11">
        <v>18041.7</v>
      </c>
      <c r="J139" s="99">
        <f t="shared" si="2"/>
        <v>40.45949946178687</v>
      </c>
    </row>
    <row r="140" spans="1:10" ht="12" customHeight="1">
      <c r="A140" s="432">
        <v>124</v>
      </c>
      <c r="B140" s="432">
        <v>102</v>
      </c>
      <c r="C140" s="454" t="s">
        <v>1162</v>
      </c>
      <c r="D140" s="432">
        <v>4218</v>
      </c>
      <c r="E140" s="432"/>
      <c r="F140" s="433" t="s">
        <v>1144</v>
      </c>
      <c r="G140" s="434">
        <v>0</v>
      </c>
      <c r="H140" s="190">
        <v>90772.2</v>
      </c>
      <c r="I140" s="190">
        <v>10072.5</v>
      </c>
      <c r="J140" s="456">
        <f t="shared" si="2"/>
        <v>11.09645904803453</v>
      </c>
    </row>
    <row r="141" spans="1:31" s="34" customFormat="1" ht="13.5" thickBot="1">
      <c r="A141" s="688" t="s">
        <v>1240</v>
      </c>
      <c r="B141" s="688"/>
      <c r="C141" s="688"/>
      <c r="D141" s="688"/>
      <c r="E141" s="688"/>
      <c r="F141" s="688"/>
      <c r="G141" s="67">
        <f>SUM(G132:G139)</f>
        <v>193740</v>
      </c>
      <c r="H141" s="90">
        <f>SUM(H132:H140)</f>
        <v>523779</v>
      </c>
      <c r="I141" s="90">
        <f>SUM(I131:I140)</f>
        <v>341631.80000000005</v>
      </c>
      <c r="J141" s="460">
        <f t="shared" si="2"/>
        <v>65.22441716830954</v>
      </c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1:31" s="34" customFormat="1" ht="19.5" customHeight="1" thickBot="1" thickTop="1">
      <c r="A142" s="689" t="s">
        <v>1106</v>
      </c>
      <c r="B142" s="689"/>
      <c r="C142" s="689"/>
      <c r="D142" s="689"/>
      <c r="E142" s="689"/>
      <c r="F142" s="657"/>
      <c r="G142" s="37">
        <f>SUM(G130+G141)</f>
        <v>1251363</v>
      </c>
      <c r="H142" s="38">
        <f>SUM(H130+H141)</f>
        <v>1655342.3</v>
      </c>
      <c r="I142" s="38">
        <f>SUM(I130+I141)</f>
        <v>996408.6</v>
      </c>
      <c r="J142" s="622">
        <f t="shared" si="2"/>
        <v>60.19350801341813</v>
      </c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1:18" s="42" customFormat="1" ht="12.75">
      <c r="A143" s="628"/>
      <c r="B143" s="629"/>
      <c r="F143" s="628"/>
      <c r="G143" s="466"/>
      <c r="H143" s="466"/>
      <c r="I143" s="466"/>
      <c r="J143" s="630"/>
      <c r="L143"/>
      <c r="M143"/>
      <c r="N143"/>
      <c r="O143"/>
      <c r="P143"/>
      <c r="Q143"/>
      <c r="R143"/>
    </row>
    <row r="144" spans="1:10" ht="12.75">
      <c r="A144"/>
      <c r="B144"/>
      <c r="C144"/>
      <c r="D144"/>
      <c r="E144"/>
      <c r="F144"/>
      <c r="G144"/>
      <c r="H144"/>
      <c r="I144"/>
      <c r="J144"/>
    </row>
    <row r="145" spans="1:10" ht="12.75">
      <c r="A145"/>
      <c r="B145"/>
      <c r="C145"/>
      <c r="D145"/>
      <c r="E145"/>
      <c r="F145"/>
      <c r="G145"/>
      <c r="H145"/>
      <c r="I145"/>
      <c r="J145"/>
    </row>
    <row r="146" spans="1:10" ht="12.75">
      <c r="A146" s="43"/>
      <c r="B146" s="39"/>
      <c r="C146"/>
      <c r="D146" s="9"/>
      <c r="E146"/>
      <c r="F146"/>
      <c r="G146"/>
      <c r="H146" s="446"/>
      <c r="I146" s="5"/>
      <c r="J146" s="75"/>
    </row>
    <row r="147" spans="1:10" ht="12.75">
      <c r="A147" s="43"/>
      <c r="B147" s="39"/>
      <c r="C147"/>
      <c r="D147" s="9"/>
      <c r="E147"/>
      <c r="F147"/>
      <c r="G147"/>
      <c r="H147" s="446"/>
      <c r="I147" s="5"/>
      <c r="J147" s="75"/>
    </row>
    <row r="148" spans="1:10" ht="12.75">
      <c r="A148" s="43"/>
      <c r="B148" s="39"/>
      <c r="C148"/>
      <c r="D148" s="9"/>
      <c r="E148"/>
      <c r="F148"/>
      <c r="G148"/>
      <c r="H148" s="446"/>
      <c r="I148" s="5"/>
      <c r="J148" s="75"/>
    </row>
    <row r="149" spans="1:10" ht="12.75">
      <c r="A149" s="43"/>
      <c r="B149" s="39"/>
      <c r="C149"/>
      <c r="D149" s="9"/>
      <c r="E149"/>
      <c r="F149"/>
      <c r="G149"/>
      <c r="H149" s="446"/>
      <c r="I149" s="5"/>
      <c r="J149" s="75"/>
    </row>
    <row r="150" spans="1:10" ht="12.75">
      <c r="A150" s="43"/>
      <c r="B150" s="39"/>
      <c r="C150"/>
      <c r="D150" s="9"/>
      <c r="E150"/>
      <c r="F150"/>
      <c r="G150"/>
      <c r="H150" s="446"/>
      <c r="I150" s="5"/>
      <c r="J150" s="75"/>
    </row>
    <row r="151" spans="1:10" ht="12.75">
      <c r="A151" s="43"/>
      <c r="B151" s="39"/>
      <c r="C151"/>
      <c r="D151" s="9"/>
      <c r="E151"/>
      <c r="F151"/>
      <c r="G151"/>
      <c r="H151" s="446"/>
      <c r="I151" s="5"/>
      <c r="J151" s="75"/>
    </row>
    <row r="152" spans="1:10" ht="12.75">
      <c r="A152" s="43"/>
      <c r="B152" s="39"/>
      <c r="C152"/>
      <c r="D152" s="9"/>
      <c r="E152"/>
      <c r="F152"/>
      <c r="G152"/>
      <c r="H152" s="446"/>
      <c r="I152" s="5"/>
      <c r="J152" s="75"/>
    </row>
    <row r="153" spans="1:10" ht="12.75">
      <c r="A153" s="43"/>
      <c r="B153" s="39"/>
      <c r="C153"/>
      <c r="D153" s="9"/>
      <c r="E153"/>
      <c r="F153"/>
      <c r="G153"/>
      <c r="H153" s="446"/>
      <c r="I153" s="5"/>
      <c r="J153" s="75"/>
    </row>
    <row r="154" spans="1:10" ht="12.75">
      <c r="A154" s="43"/>
      <c r="B154" s="39"/>
      <c r="C154"/>
      <c r="D154" s="9"/>
      <c r="E154"/>
      <c r="F154"/>
      <c r="G154"/>
      <c r="H154" s="446"/>
      <c r="I154" s="5"/>
      <c r="J154" s="75"/>
    </row>
    <row r="155" spans="1:10" ht="12.75">
      <c r="A155" s="43"/>
      <c r="B155" s="39"/>
      <c r="C155"/>
      <c r="D155" s="9"/>
      <c r="E155"/>
      <c r="F155"/>
      <c r="G155"/>
      <c r="H155" s="446"/>
      <c r="I155" s="5"/>
      <c r="J155" s="75"/>
    </row>
    <row r="156" spans="1:10" ht="12.75">
      <c r="A156" s="43"/>
      <c r="B156" s="39"/>
      <c r="C156"/>
      <c r="D156" s="9"/>
      <c r="E156"/>
      <c r="F156"/>
      <c r="G156"/>
      <c r="H156" s="446"/>
      <c r="I156" s="5"/>
      <c r="J156" s="75"/>
    </row>
    <row r="157" spans="1:10" ht="12.75">
      <c r="A157" s="43"/>
      <c r="B157" s="39"/>
      <c r="C157"/>
      <c r="D157" s="9"/>
      <c r="E157"/>
      <c r="F157" s="9"/>
      <c r="G157" s="5"/>
      <c r="H157" s="446"/>
      <c r="I157" s="5"/>
      <c r="J157" s="75"/>
    </row>
    <row r="158" spans="1:10" ht="12.75">
      <c r="A158" s="43"/>
      <c r="B158" s="39"/>
      <c r="C158"/>
      <c r="D158" s="9"/>
      <c r="E158"/>
      <c r="F158" s="9"/>
      <c r="G158" s="5"/>
      <c r="H158" s="446"/>
      <c r="I158" s="5"/>
      <c r="J158" s="75"/>
    </row>
    <row r="159" spans="1:10" ht="12.75">
      <c r="A159" s="43"/>
      <c r="B159" s="39"/>
      <c r="C159"/>
      <c r="D159" s="9"/>
      <c r="E159"/>
      <c r="F159" s="9"/>
      <c r="G159" s="5"/>
      <c r="H159" s="446"/>
      <c r="I159" s="5"/>
      <c r="J159" s="75"/>
    </row>
    <row r="160" spans="1:10" ht="12.75">
      <c r="A160" s="43"/>
      <c r="B160" s="39"/>
      <c r="C160"/>
      <c r="D160" s="9"/>
      <c r="E160"/>
      <c r="F160" s="9"/>
      <c r="G160" s="5"/>
      <c r="H160" s="446"/>
      <c r="I160" s="5"/>
      <c r="J160" s="75"/>
    </row>
    <row r="161" spans="1:10" ht="12.75">
      <c r="A161" s="43"/>
      <c r="B161" s="39"/>
      <c r="C161"/>
      <c r="D161" s="9"/>
      <c r="E161"/>
      <c r="F161" s="9"/>
      <c r="G161" s="5"/>
      <c r="H161" s="446"/>
      <c r="I161" s="5"/>
      <c r="J161" s="75"/>
    </row>
    <row r="162" spans="1:10" ht="12.75">
      <c r="A162" s="43"/>
      <c r="B162" s="39"/>
      <c r="C162"/>
      <c r="D162" s="9"/>
      <c r="E162"/>
      <c r="F162" s="9"/>
      <c r="G162" s="5"/>
      <c r="H162" s="446"/>
      <c r="I162" s="5"/>
      <c r="J162" s="75"/>
    </row>
    <row r="163" spans="1:10" ht="12.75">
      <c r="A163" s="43"/>
      <c r="B163" s="39"/>
      <c r="C163"/>
      <c r="D163" s="9"/>
      <c r="E163"/>
      <c r="F163" s="9"/>
      <c r="G163" s="5"/>
      <c r="H163" s="446"/>
      <c r="I163" s="5"/>
      <c r="J163" s="75"/>
    </row>
    <row r="164" spans="1:10" ht="12.75">
      <c r="A164" s="43"/>
      <c r="B164" s="39"/>
      <c r="C164"/>
      <c r="D164" s="9"/>
      <c r="E164"/>
      <c r="F164" s="9"/>
      <c r="G164" s="5"/>
      <c r="H164" s="446"/>
      <c r="I164" s="5"/>
      <c r="J164" s="75"/>
    </row>
    <row r="165" spans="1:10" ht="12.75">
      <c r="A165" s="43"/>
      <c r="B165" s="39"/>
      <c r="C165"/>
      <c r="D165" s="9"/>
      <c r="E165"/>
      <c r="F165" s="9"/>
      <c r="G165" s="5"/>
      <c r="H165" s="446"/>
      <c r="I165" s="5"/>
      <c r="J165" s="75"/>
    </row>
    <row r="166" spans="1:10" ht="12.75">
      <c r="A166" s="43"/>
      <c r="B166" s="39"/>
      <c r="C166"/>
      <c r="D166" s="9"/>
      <c r="E166"/>
      <c r="F166" s="9"/>
      <c r="G166" s="5"/>
      <c r="H166" s="446"/>
      <c r="I166" s="5"/>
      <c r="J166" s="75"/>
    </row>
    <row r="167" spans="1:10" ht="12.75">
      <c r="A167" s="43"/>
      <c r="B167" s="39"/>
      <c r="C167"/>
      <c r="D167" s="9"/>
      <c r="E167"/>
      <c r="F167" s="9"/>
      <c r="G167" s="5"/>
      <c r="H167" s="446"/>
      <c r="I167" s="5"/>
      <c r="J167" s="75"/>
    </row>
    <row r="168" spans="1:10" ht="12.75">
      <c r="A168" s="43"/>
      <c r="B168" s="39"/>
      <c r="C168"/>
      <c r="D168" s="9"/>
      <c r="E168"/>
      <c r="F168" s="9"/>
      <c r="G168" s="5"/>
      <c r="H168" s="446"/>
      <c r="I168" s="5"/>
      <c r="J168" s="75"/>
    </row>
    <row r="169" spans="1:10" ht="12.75">
      <c r="A169" s="43"/>
      <c r="B169" s="39"/>
      <c r="C169"/>
      <c r="D169" s="9"/>
      <c r="E169"/>
      <c r="F169" s="9"/>
      <c r="G169" s="5"/>
      <c r="H169" s="446"/>
      <c r="I169" s="5"/>
      <c r="J169" s="75"/>
    </row>
    <row r="170" spans="1:10" ht="12.75">
      <c r="A170" s="43"/>
      <c r="B170" s="39"/>
      <c r="C170"/>
      <c r="D170" s="9"/>
      <c r="E170"/>
      <c r="F170" s="9"/>
      <c r="G170" s="5"/>
      <c r="H170" s="446"/>
      <c r="I170" s="5"/>
      <c r="J170" s="75"/>
    </row>
    <row r="171" spans="1:10" ht="12.75">
      <c r="A171" s="43"/>
      <c r="B171" s="39"/>
      <c r="C171"/>
      <c r="D171" s="9"/>
      <c r="E171"/>
      <c r="F171" s="9"/>
      <c r="G171" s="5"/>
      <c r="H171" s="446"/>
      <c r="I171" s="5"/>
      <c r="J171" s="75"/>
    </row>
    <row r="172" spans="1:10" ht="12.75">
      <c r="A172" s="43"/>
      <c r="B172" s="39"/>
      <c r="C172"/>
      <c r="D172" s="9"/>
      <c r="E172"/>
      <c r="F172" s="9"/>
      <c r="G172" s="5"/>
      <c r="H172" s="446"/>
      <c r="I172" s="5"/>
      <c r="J172" s="75"/>
    </row>
    <row r="173" spans="1:10" ht="12.75">
      <c r="A173" s="43"/>
      <c r="B173" s="39"/>
      <c r="C173"/>
      <c r="D173" s="9"/>
      <c r="E173"/>
      <c r="F173" s="9"/>
      <c r="G173" s="5"/>
      <c r="H173" s="446"/>
      <c r="I173" s="5"/>
      <c r="J173" s="75"/>
    </row>
    <row r="174" spans="1:10" ht="12.75">
      <c r="A174" s="43"/>
      <c r="B174" s="39"/>
      <c r="C174"/>
      <c r="D174" s="9"/>
      <c r="E174"/>
      <c r="F174" s="9"/>
      <c r="G174" s="5"/>
      <c r="H174" s="446"/>
      <c r="I174" s="5"/>
      <c r="J174" s="75"/>
    </row>
    <row r="175" spans="1:10" ht="12.75">
      <c r="A175" s="43"/>
      <c r="B175" s="39"/>
      <c r="C175"/>
      <c r="D175" s="9"/>
      <c r="E175"/>
      <c r="F175" s="9"/>
      <c r="G175" s="5"/>
      <c r="H175" s="446"/>
      <c r="I175" s="5"/>
      <c r="J175" s="75"/>
    </row>
    <row r="176" spans="1:10" ht="12.75">
      <c r="A176" s="43"/>
      <c r="B176" s="39"/>
      <c r="C176"/>
      <c r="D176" s="9"/>
      <c r="E176"/>
      <c r="F176" s="9"/>
      <c r="G176" s="5"/>
      <c r="H176" s="446"/>
      <c r="I176" s="5"/>
      <c r="J176" s="75"/>
    </row>
    <row r="177" spans="1:10" ht="12.75">
      <c r="A177" s="43"/>
      <c r="B177" s="39"/>
      <c r="C177"/>
      <c r="D177" s="9"/>
      <c r="E177"/>
      <c r="F177" s="9"/>
      <c r="G177" s="5"/>
      <c r="H177" s="446"/>
      <c r="I177" s="5"/>
      <c r="J177" s="75"/>
    </row>
    <row r="178" spans="1:10" ht="12.75">
      <c r="A178" s="43"/>
      <c r="B178" s="39"/>
      <c r="C178"/>
      <c r="D178" s="9"/>
      <c r="E178"/>
      <c r="F178" s="9"/>
      <c r="G178" s="5"/>
      <c r="H178" s="446"/>
      <c r="I178" s="5"/>
      <c r="J178" s="8"/>
    </row>
    <row r="179" spans="1:10" ht="12.75">
      <c r="A179" s="43"/>
      <c r="B179" s="39"/>
      <c r="C179"/>
      <c r="D179" s="9"/>
      <c r="E179"/>
      <c r="F179" s="9"/>
      <c r="G179" s="5"/>
      <c r="H179" s="446"/>
      <c r="I179" s="5"/>
      <c r="J179" s="8"/>
    </row>
    <row r="180" spans="1:10" ht="12.75">
      <c r="A180" s="43"/>
      <c r="B180" s="39"/>
      <c r="C180"/>
      <c r="D180" s="9"/>
      <c r="E180"/>
      <c r="F180" s="9"/>
      <c r="G180" s="5"/>
      <c r="H180" s="446"/>
      <c r="I180" s="5"/>
      <c r="J180" s="8"/>
    </row>
    <row r="181" spans="1:10" ht="12.75">
      <c r="A181" s="43"/>
      <c r="B181" s="39"/>
      <c r="C181"/>
      <c r="D181" s="9"/>
      <c r="E181"/>
      <c r="F181" s="9"/>
      <c r="G181" s="5"/>
      <c r="H181" s="446"/>
      <c r="I181" s="5"/>
      <c r="J181" s="8"/>
    </row>
    <row r="182" spans="1:10" ht="12.75">
      <c r="A182" s="43"/>
      <c r="B182" s="39"/>
      <c r="C182"/>
      <c r="D182" s="9"/>
      <c r="E182"/>
      <c r="F182" s="9"/>
      <c r="G182" s="5"/>
      <c r="H182" s="446"/>
      <c r="I182" s="5"/>
      <c r="J182" s="8"/>
    </row>
    <row r="183" spans="1:10" ht="12.75">
      <c r="A183" s="43"/>
      <c r="B183" s="39"/>
      <c r="C183"/>
      <c r="D183" s="9"/>
      <c r="E183"/>
      <c r="F183" s="9"/>
      <c r="G183" s="5"/>
      <c r="H183" s="446"/>
      <c r="I183" s="5"/>
      <c r="J183" s="8"/>
    </row>
    <row r="184" spans="1:10" ht="12.75">
      <c r="A184" s="43"/>
      <c r="B184" s="39"/>
      <c r="C184"/>
      <c r="D184" s="9"/>
      <c r="E184"/>
      <c r="F184" s="9"/>
      <c r="G184" s="5"/>
      <c r="H184" s="446"/>
      <c r="I184" s="5"/>
      <c r="J184" s="8"/>
    </row>
    <row r="185" spans="1:10" ht="12.75">
      <c r="A185" s="43"/>
      <c r="B185" s="39"/>
      <c r="C185"/>
      <c r="D185" s="9"/>
      <c r="E185"/>
      <c r="F185" s="9"/>
      <c r="G185" s="5"/>
      <c r="H185" s="446"/>
      <c r="I185" s="5"/>
      <c r="J185" s="8"/>
    </row>
    <row r="186" spans="1:10" ht="12.75">
      <c r="A186" s="43"/>
      <c r="B186" s="39"/>
      <c r="C186"/>
      <c r="D186" s="9"/>
      <c r="E186"/>
      <c r="F186" s="9"/>
      <c r="G186" s="5"/>
      <c r="H186" s="446"/>
      <c r="I186" s="5"/>
      <c r="J186" s="8"/>
    </row>
    <row r="187" spans="1:10" ht="12.75">
      <c r="A187" s="43"/>
      <c r="B187" s="39"/>
      <c r="C187"/>
      <c r="D187" s="9"/>
      <c r="E187"/>
      <c r="F187" s="9"/>
      <c r="G187" s="5"/>
      <c r="H187" s="446"/>
      <c r="I187" s="5"/>
      <c r="J187" s="8"/>
    </row>
    <row r="188" spans="1:10" ht="12.75">
      <c r="A188" s="43"/>
      <c r="B188" s="39"/>
      <c r="C188"/>
      <c r="D188" s="9"/>
      <c r="E188"/>
      <c r="F188" s="9"/>
      <c r="G188" s="5"/>
      <c r="H188" s="446"/>
      <c r="I188" s="5"/>
      <c r="J188" s="8"/>
    </row>
    <row r="189" spans="1:10" ht="12.75">
      <c r="A189" s="43"/>
      <c r="B189" s="39"/>
      <c r="C189"/>
      <c r="D189" s="9"/>
      <c r="E189"/>
      <c r="F189" s="9"/>
      <c r="G189" s="5"/>
      <c r="H189" s="446"/>
      <c r="I189" s="5"/>
      <c r="J189" s="8"/>
    </row>
    <row r="190" spans="1:10" ht="12.75">
      <c r="A190" s="43"/>
      <c r="B190" s="39"/>
      <c r="C190"/>
      <c r="D190" s="9"/>
      <c r="E190"/>
      <c r="F190" s="9"/>
      <c r="G190" s="5"/>
      <c r="H190" s="446"/>
      <c r="I190" s="5"/>
      <c r="J190" s="8"/>
    </row>
    <row r="191" spans="1:10" ht="12.75">
      <c r="A191" s="43"/>
      <c r="B191" s="39"/>
      <c r="C191"/>
      <c r="D191" s="9"/>
      <c r="E191"/>
      <c r="F191" s="9"/>
      <c r="G191" s="5"/>
      <c r="H191" s="446"/>
      <c r="I191" s="5"/>
      <c r="J191" s="8"/>
    </row>
    <row r="192" spans="1:10" ht="12.75">
      <c r="A192" s="43"/>
      <c r="B192" s="39"/>
      <c r="C192"/>
      <c r="D192" s="9"/>
      <c r="E192"/>
      <c r="F192" s="9"/>
      <c r="G192" s="5"/>
      <c r="H192" s="446"/>
      <c r="I192" s="5"/>
      <c r="J192" s="8"/>
    </row>
    <row r="193" spans="1:10" ht="12.75">
      <c r="A193" s="43"/>
      <c r="B193" s="39"/>
      <c r="C193"/>
      <c r="D193" s="9"/>
      <c r="E193"/>
      <c r="F193" s="9"/>
      <c r="G193" s="5"/>
      <c r="H193" s="446"/>
      <c r="I193" s="5"/>
      <c r="J193" s="8"/>
    </row>
    <row r="194" spans="1:10" ht="12.75">
      <c r="A194" s="43"/>
      <c r="B194" s="39"/>
      <c r="C194"/>
      <c r="D194" s="9"/>
      <c r="E194"/>
      <c r="F194" s="9"/>
      <c r="G194" s="5"/>
      <c r="H194" s="446"/>
      <c r="I194" s="5"/>
      <c r="J194" s="8"/>
    </row>
    <row r="195" spans="1:10" ht="12.75">
      <c r="A195" s="43"/>
      <c r="B195" s="39"/>
      <c r="C195"/>
      <c r="D195" s="9"/>
      <c r="E195"/>
      <c r="F195" s="9"/>
      <c r="G195" s="5"/>
      <c r="H195" s="446"/>
      <c r="I195" s="5"/>
      <c r="J195" s="8"/>
    </row>
    <row r="196" spans="1:10" ht="12.75">
      <c r="A196" s="43"/>
      <c r="B196" s="39"/>
      <c r="C196"/>
      <c r="D196" s="9"/>
      <c r="E196"/>
      <c r="F196" s="9"/>
      <c r="G196" s="5"/>
      <c r="H196" s="446"/>
      <c r="I196" s="5"/>
      <c r="J196" s="8"/>
    </row>
    <row r="197" spans="1:10" ht="12.75">
      <c r="A197" s="43"/>
      <c r="B197" s="39"/>
      <c r="C197"/>
      <c r="D197" s="9"/>
      <c r="E197"/>
      <c r="F197" s="9"/>
      <c r="G197" s="5"/>
      <c r="H197" s="446"/>
      <c r="I197" s="5"/>
      <c r="J197" s="8"/>
    </row>
    <row r="198" spans="1:10" ht="12.75">
      <c r="A198" s="43"/>
      <c r="B198" s="39"/>
      <c r="C198"/>
      <c r="D198" s="9"/>
      <c r="E198"/>
      <c r="F198" s="9"/>
      <c r="G198" s="5"/>
      <c r="H198" s="446"/>
      <c r="I198" s="5"/>
      <c r="J198" s="8"/>
    </row>
    <row r="199" spans="1:10" ht="12.75">
      <c r="A199" s="43"/>
      <c r="B199" s="39"/>
      <c r="C199"/>
      <c r="D199" s="9"/>
      <c r="E199"/>
      <c r="F199" s="9"/>
      <c r="G199" s="5"/>
      <c r="H199" s="446"/>
      <c r="I199" s="5"/>
      <c r="J199" s="8"/>
    </row>
    <row r="200" spans="1:10" ht="12.75">
      <c r="A200" s="43"/>
      <c r="B200" s="39"/>
      <c r="C200"/>
      <c r="D200" s="9"/>
      <c r="E200"/>
      <c r="F200" s="9"/>
      <c r="G200" s="5"/>
      <c r="H200" s="446"/>
      <c r="I200" s="5"/>
      <c r="J200" s="8"/>
    </row>
    <row r="201" spans="1:10" ht="12.75">
      <c r="A201" s="43"/>
      <c r="B201" s="39"/>
      <c r="C201"/>
      <c r="D201" s="9"/>
      <c r="E201"/>
      <c r="F201" s="9"/>
      <c r="G201" s="5"/>
      <c r="H201" s="446"/>
      <c r="I201" s="5"/>
      <c r="J201" s="8"/>
    </row>
    <row r="202" spans="1:10" ht="12.75">
      <c r="A202" s="43"/>
      <c r="B202" s="39"/>
      <c r="C202"/>
      <c r="D202" s="9"/>
      <c r="E202"/>
      <c r="F202" s="9"/>
      <c r="G202" s="5"/>
      <c r="H202" s="446"/>
      <c r="I202" s="5"/>
      <c r="J202" s="8"/>
    </row>
    <row r="203" spans="1:10" ht="12.75">
      <c r="A203" s="43"/>
      <c r="B203" s="39"/>
      <c r="C203"/>
      <c r="D203" s="9"/>
      <c r="E203"/>
      <c r="F203" s="9"/>
      <c r="G203" s="5"/>
      <c r="H203" s="446"/>
      <c r="I203" s="5"/>
      <c r="J203" s="8"/>
    </row>
    <row r="204" spans="1:10" ht="12.75">
      <c r="A204" s="43"/>
      <c r="B204" s="39"/>
      <c r="C204"/>
      <c r="D204" s="9"/>
      <c r="E204"/>
      <c r="F204" s="9"/>
      <c r="G204" s="5"/>
      <c r="H204" s="446"/>
      <c r="I204" s="5"/>
      <c r="J204" s="8"/>
    </row>
    <row r="205" spans="1:10" ht="12.75">
      <c r="A205" s="43"/>
      <c r="B205" s="39"/>
      <c r="C205"/>
      <c r="D205" s="9"/>
      <c r="E205"/>
      <c r="F205" s="9"/>
      <c r="G205" s="5"/>
      <c r="H205" s="446"/>
      <c r="I205" s="5"/>
      <c r="J205" s="8"/>
    </row>
    <row r="206" spans="1:10" ht="12.75">
      <c r="A206" s="43"/>
      <c r="B206" s="39"/>
      <c r="C206"/>
      <c r="D206" s="9"/>
      <c r="E206"/>
      <c r="F206" s="9"/>
      <c r="G206" s="5"/>
      <c r="H206" s="446"/>
      <c r="I206" s="5"/>
      <c r="J206" s="8"/>
    </row>
    <row r="207" spans="1:10" ht="12.75">
      <c r="A207" s="43"/>
      <c r="B207" s="39"/>
      <c r="C207"/>
      <c r="D207" s="9"/>
      <c r="E207"/>
      <c r="F207" s="9"/>
      <c r="G207" s="5"/>
      <c r="H207" s="446"/>
      <c r="I207" s="5"/>
      <c r="J207" s="8"/>
    </row>
    <row r="208" spans="1:10" ht="12.75">
      <c r="A208" s="43"/>
      <c r="B208" s="39"/>
      <c r="C208"/>
      <c r="D208" s="9"/>
      <c r="E208"/>
      <c r="F208" s="9"/>
      <c r="G208" s="5"/>
      <c r="H208" s="446"/>
      <c r="I208" s="5"/>
      <c r="J208" s="8"/>
    </row>
    <row r="209" spans="1:10" ht="12.75">
      <c r="A209" s="43"/>
      <c r="B209" s="39"/>
      <c r="C209"/>
      <c r="D209" s="9"/>
      <c r="E209"/>
      <c r="F209" s="9"/>
      <c r="G209" s="5"/>
      <c r="H209" s="446"/>
      <c r="I209" s="5"/>
      <c r="J209" s="8"/>
    </row>
    <row r="210" spans="1:10" ht="12.75">
      <c r="A210" s="43"/>
      <c r="B210" s="39"/>
      <c r="C210"/>
      <c r="D210" s="9"/>
      <c r="E210"/>
      <c r="F210" s="9"/>
      <c r="G210" s="5"/>
      <c r="H210" s="446"/>
      <c r="I210" s="5"/>
      <c r="J210" s="8"/>
    </row>
    <row r="211" spans="1:10" ht="12.75">
      <c r="A211" s="43"/>
      <c r="B211" s="39"/>
      <c r="C211"/>
      <c r="D211" s="9"/>
      <c r="E211"/>
      <c r="F211" s="9"/>
      <c r="G211" s="5"/>
      <c r="H211" s="446"/>
      <c r="I211" s="5"/>
      <c r="J211" s="8"/>
    </row>
    <row r="212" spans="1:10" ht="12.75">
      <c r="A212" s="43"/>
      <c r="B212" s="39"/>
      <c r="C212"/>
      <c r="D212" s="9"/>
      <c r="E212"/>
      <c r="F212" s="9"/>
      <c r="G212" s="5"/>
      <c r="H212" s="446"/>
      <c r="I212" s="5"/>
      <c r="J212" s="8"/>
    </row>
    <row r="213" spans="1:10" ht="12.75">
      <c r="A213" s="43"/>
      <c r="B213" s="39"/>
      <c r="C213"/>
      <c r="D213" s="9"/>
      <c r="E213"/>
      <c r="F213" s="9"/>
      <c r="G213" s="5"/>
      <c r="H213" s="446"/>
      <c r="I213" s="5"/>
      <c r="J213" s="8"/>
    </row>
    <row r="214" spans="1:10" ht="12.75">
      <c r="A214" s="43"/>
      <c r="B214" s="39"/>
      <c r="C214"/>
      <c r="D214" s="9"/>
      <c r="E214"/>
      <c r="F214" s="9"/>
      <c r="G214" s="5"/>
      <c r="H214" s="446"/>
      <c r="I214" s="5"/>
      <c r="J214" s="8"/>
    </row>
    <row r="215" spans="1:10" ht="12.75">
      <c r="A215" s="43"/>
      <c r="B215" s="39"/>
      <c r="C215"/>
      <c r="D215" s="9"/>
      <c r="E215"/>
      <c r="F215" s="9"/>
      <c r="G215" s="5"/>
      <c r="H215" s="446"/>
      <c r="I215" s="5"/>
      <c r="J215" s="8"/>
    </row>
    <row r="216" spans="1:10" ht="12.75">
      <c r="A216" s="43"/>
      <c r="B216" s="39"/>
      <c r="C216"/>
      <c r="D216" s="9"/>
      <c r="E216"/>
      <c r="F216" s="9"/>
      <c r="G216" s="5"/>
      <c r="H216" s="446"/>
      <c r="I216" s="5"/>
      <c r="J216" s="8"/>
    </row>
    <row r="217" spans="1:10" ht="12.75">
      <c r="A217" s="43"/>
      <c r="B217" s="39"/>
      <c r="C217"/>
      <c r="D217" s="9"/>
      <c r="E217"/>
      <c r="F217" s="9"/>
      <c r="G217" s="5"/>
      <c r="H217" s="446"/>
      <c r="I217" s="5"/>
      <c r="J217" s="8"/>
    </row>
    <row r="218" spans="1:10" ht="12.75">
      <c r="A218" s="43"/>
      <c r="B218" s="39"/>
      <c r="C218"/>
      <c r="D218" s="9"/>
      <c r="E218"/>
      <c r="F218" s="9"/>
      <c r="G218" s="5"/>
      <c r="H218" s="446"/>
      <c r="I218" s="5"/>
      <c r="J218" s="8"/>
    </row>
    <row r="219" spans="1:10" ht="12.75">
      <c r="A219" s="43"/>
      <c r="B219" s="39"/>
      <c r="C219"/>
      <c r="D219" s="9"/>
      <c r="E219"/>
      <c r="F219" s="9"/>
      <c r="G219" s="5"/>
      <c r="H219" s="446"/>
      <c r="I219" s="5"/>
      <c r="J219" s="8"/>
    </row>
    <row r="220" spans="1:10" ht="12.75">
      <c r="A220" s="43"/>
      <c r="B220" s="39"/>
      <c r="C220"/>
      <c r="D220" s="9"/>
      <c r="E220"/>
      <c r="F220" s="9"/>
      <c r="G220" s="5"/>
      <c r="H220" s="446"/>
      <c r="I220" s="5"/>
      <c r="J220" s="8"/>
    </row>
    <row r="221" spans="1:10" ht="12.75">
      <c r="A221" s="43"/>
      <c r="B221" s="39"/>
      <c r="C221"/>
      <c r="D221" s="9"/>
      <c r="E221"/>
      <c r="F221" s="9"/>
      <c r="G221" s="5"/>
      <c r="H221" s="446"/>
      <c r="I221" s="5"/>
      <c r="J221" s="8"/>
    </row>
    <row r="222" spans="1:10" ht="12.75">
      <c r="A222" s="43"/>
      <c r="B222" s="39"/>
      <c r="C222"/>
      <c r="D222" s="9"/>
      <c r="E222"/>
      <c r="F222" s="9"/>
      <c r="G222" s="5"/>
      <c r="H222" s="446"/>
      <c r="I222" s="5"/>
      <c r="J222" s="8"/>
    </row>
    <row r="223" spans="1:10" ht="12.75">
      <c r="A223" s="43"/>
      <c r="B223" s="39"/>
      <c r="C223"/>
      <c r="D223" s="9"/>
      <c r="E223"/>
      <c r="F223" s="9"/>
      <c r="G223" s="5"/>
      <c r="H223" s="446"/>
      <c r="I223" s="5"/>
      <c r="J223" s="8"/>
    </row>
    <row r="224" spans="1:10" ht="12.75">
      <c r="A224" s="43"/>
      <c r="B224" s="39"/>
      <c r="C224"/>
      <c r="D224" s="9"/>
      <c r="E224"/>
      <c r="F224" s="9"/>
      <c r="G224" s="5"/>
      <c r="H224" s="446"/>
      <c r="I224" s="5"/>
      <c r="J224" s="8"/>
    </row>
    <row r="225" spans="1:10" ht="12.75">
      <c r="A225" s="43"/>
      <c r="B225" s="39"/>
      <c r="C225"/>
      <c r="D225" s="9"/>
      <c r="E225"/>
      <c r="F225" s="9"/>
      <c r="G225" s="5"/>
      <c r="H225" s="446"/>
      <c r="I225" s="5"/>
      <c r="J225" s="8"/>
    </row>
    <row r="226" spans="1:10" ht="12.75">
      <c r="A226" s="43"/>
      <c r="B226" s="39"/>
      <c r="C226"/>
      <c r="D226" s="9"/>
      <c r="E226"/>
      <c r="F226" s="9"/>
      <c r="G226" s="5"/>
      <c r="H226" s="446"/>
      <c r="I226" s="5"/>
      <c r="J226" s="8"/>
    </row>
    <row r="227" spans="1:10" ht="12.75">
      <c r="A227" s="43"/>
      <c r="B227" s="39"/>
      <c r="C227"/>
      <c r="D227" s="9"/>
      <c r="E227"/>
      <c r="F227" s="9"/>
      <c r="G227" s="5"/>
      <c r="H227" s="446"/>
      <c r="I227" s="5"/>
      <c r="J227" s="8"/>
    </row>
    <row r="228" spans="1:10" ht="12.75">
      <c r="A228" s="43"/>
      <c r="B228" s="39"/>
      <c r="C228"/>
      <c r="D228" s="9"/>
      <c r="E228"/>
      <c r="F228" s="9"/>
      <c r="G228" s="5"/>
      <c r="H228" s="446"/>
      <c r="I228" s="5"/>
      <c r="J228" s="8"/>
    </row>
    <row r="229" spans="1:10" ht="12.75">
      <c r="A229" s="43"/>
      <c r="B229" s="39"/>
      <c r="C229"/>
      <c r="D229" s="9"/>
      <c r="E229"/>
      <c r="F229" s="9"/>
      <c r="G229" s="5"/>
      <c r="H229" s="446"/>
      <c r="I229" s="5"/>
      <c r="J229" s="8"/>
    </row>
    <row r="230" spans="1:10" ht="12.75">
      <c r="A230" s="43"/>
      <c r="B230" s="39"/>
      <c r="C230"/>
      <c r="D230" s="9"/>
      <c r="E230"/>
      <c r="F230" s="9"/>
      <c r="G230" s="5"/>
      <c r="H230" s="446"/>
      <c r="I230" s="5"/>
      <c r="J230" s="8"/>
    </row>
    <row r="231" spans="1:10" ht="12.75">
      <c r="A231" s="43"/>
      <c r="B231" s="39"/>
      <c r="C231"/>
      <c r="D231" s="9"/>
      <c r="E231"/>
      <c r="F231" s="9"/>
      <c r="G231" s="5"/>
      <c r="H231" s="446"/>
      <c r="I231" s="5"/>
      <c r="J231" s="8"/>
    </row>
    <row r="232" spans="1:10" ht="12.75">
      <c r="A232" s="43"/>
      <c r="B232" s="39"/>
      <c r="C232"/>
      <c r="D232" s="9"/>
      <c r="E232"/>
      <c r="F232" s="9"/>
      <c r="G232" s="5"/>
      <c r="H232" s="446"/>
      <c r="I232" s="5"/>
      <c r="J232" s="8"/>
    </row>
    <row r="233" spans="1:10" ht="12.75">
      <c r="A233" s="43"/>
      <c r="B233" s="39"/>
      <c r="C233"/>
      <c r="D233" s="9"/>
      <c r="E233"/>
      <c r="F233" s="9"/>
      <c r="G233" s="5"/>
      <c r="H233" s="446"/>
      <c r="I233" s="5"/>
      <c r="J233" s="8"/>
    </row>
    <row r="234" spans="1:10" ht="12.75">
      <c r="A234" s="43"/>
      <c r="B234" s="39"/>
      <c r="C234"/>
      <c r="D234" s="9"/>
      <c r="E234"/>
      <c r="F234" s="9"/>
      <c r="G234" s="5"/>
      <c r="H234" s="446"/>
      <c r="I234" s="5"/>
      <c r="J234" s="8"/>
    </row>
    <row r="235" spans="1:10" ht="12.75">
      <c r="A235" s="43"/>
      <c r="B235" s="39"/>
      <c r="C235"/>
      <c r="D235" s="9"/>
      <c r="E235"/>
      <c r="F235" s="9"/>
      <c r="G235" s="5"/>
      <c r="H235" s="446"/>
      <c r="I235" s="5"/>
      <c r="J235" s="8"/>
    </row>
    <row r="236" spans="1:10" ht="12.75">
      <c r="A236" s="43"/>
      <c r="B236" s="39"/>
      <c r="C236"/>
      <c r="D236" s="9"/>
      <c r="E236"/>
      <c r="F236" s="9"/>
      <c r="G236" s="5"/>
      <c r="H236" s="446"/>
      <c r="I236" s="5"/>
      <c r="J236" s="8"/>
    </row>
    <row r="237" spans="1:10" ht="12.75">
      <c r="A237" s="43"/>
      <c r="B237" s="39"/>
      <c r="C237"/>
      <c r="D237" s="9"/>
      <c r="E237"/>
      <c r="F237" s="9"/>
      <c r="G237" s="5"/>
      <c r="H237" s="446"/>
      <c r="I237" s="5"/>
      <c r="J237" s="8"/>
    </row>
    <row r="238" spans="1:10" ht="12.75">
      <c r="A238" s="43"/>
      <c r="B238" s="39"/>
      <c r="C238"/>
      <c r="D238" s="9"/>
      <c r="E238"/>
      <c r="F238" s="9"/>
      <c r="G238" s="5"/>
      <c r="H238" s="446"/>
      <c r="I238" s="5"/>
      <c r="J238" s="8"/>
    </row>
    <row r="239" spans="1:10" ht="12.75">
      <c r="A239" s="43"/>
      <c r="B239" s="39"/>
      <c r="C239"/>
      <c r="D239" s="9"/>
      <c r="E239"/>
      <c r="F239" s="9"/>
      <c r="G239" s="5"/>
      <c r="H239" s="446"/>
      <c r="I239" s="5"/>
      <c r="J239" s="8"/>
    </row>
    <row r="240" spans="1:10" ht="12.75">
      <c r="A240" s="43"/>
      <c r="B240" s="39"/>
      <c r="C240"/>
      <c r="D240" s="9"/>
      <c r="E240"/>
      <c r="F240" s="9"/>
      <c r="G240" s="5"/>
      <c r="H240" s="446"/>
      <c r="I240" s="5"/>
      <c r="J240" s="8"/>
    </row>
    <row r="241" spans="1:10" ht="12.75">
      <c r="A241" s="43"/>
      <c r="B241" s="39"/>
      <c r="C241"/>
      <c r="D241" s="9"/>
      <c r="E241"/>
      <c r="F241" s="9"/>
      <c r="G241" s="5"/>
      <c r="H241" s="446"/>
      <c r="I241" s="5"/>
      <c r="J241" s="8"/>
    </row>
    <row r="242" spans="1:10" ht="12.75">
      <c r="A242" s="43"/>
      <c r="B242" s="39"/>
      <c r="C242"/>
      <c r="D242" s="9"/>
      <c r="E242"/>
      <c r="F242" s="9"/>
      <c r="G242" s="5"/>
      <c r="H242" s="446"/>
      <c r="I242" s="5"/>
      <c r="J242" s="8"/>
    </row>
    <row r="243" spans="1:10" ht="12.75">
      <c r="A243" s="43"/>
      <c r="B243" s="39"/>
      <c r="C243"/>
      <c r="D243" s="9"/>
      <c r="E243"/>
      <c r="F243" s="9"/>
      <c r="G243" s="5"/>
      <c r="H243" s="446"/>
      <c r="I243" s="5"/>
      <c r="J243" s="8"/>
    </row>
    <row r="244" spans="1:10" ht="12.75">
      <c r="A244" s="43"/>
      <c r="B244" s="39"/>
      <c r="C244"/>
      <c r="D244" s="9"/>
      <c r="E244"/>
      <c r="F244" s="9"/>
      <c r="G244" s="5"/>
      <c r="H244" s="446"/>
      <c r="I244" s="5"/>
      <c r="J244" s="8"/>
    </row>
    <row r="245" spans="1:10" ht="12.75">
      <c r="A245" s="43"/>
      <c r="B245" s="39"/>
      <c r="C245"/>
      <c r="D245" s="9"/>
      <c r="E245"/>
      <c r="F245" s="9"/>
      <c r="G245" s="5"/>
      <c r="H245" s="446"/>
      <c r="I245" s="5"/>
      <c r="J245" s="8"/>
    </row>
    <row r="246" spans="1:10" ht="12.75">
      <c r="A246" s="43"/>
      <c r="B246" s="39"/>
      <c r="C246"/>
      <c r="D246" s="9"/>
      <c r="E246"/>
      <c r="F246" s="9"/>
      <c r="G246" s="5"/>
      <c r="H246" s="446"/>
      <c r="I246" s="5"/>
      <c r="J246" s="8"/>
    </row>
    <row r="247" spans="1:10" ht="12.75">
      <c r="A247" s="43"/>
      <c r="B247" s="39"/>
      <c r="C247"/>
      <c r="D247" s="9"/>
      <c r="E247"/>
      <c r="F247" s="9"/>
      <c r="G247" s="5"/>
      <c r="H247" s="446"/>
      <c r="I247" s="5"/>
      <c r="J247" s="8"/>
    </row>
    <row r="248" spans="1:10" ht="12.75">
      <c r="A248" s="43"/>
      <c r="B248" s="39"/>
      <c r="C248"/>
      <c r="D248" s="9"/>
      <c r="E248"/>
      <c r="F248" s="9"/>
      <c r="G248" s="5"/>
      <c r="H248" s="446"/>
      <c r="I248" s="5"/>
      <c r="J248" s="8"/>
    </row>
    <row r="249" spans="1:10" ht="12.75">
      <c r="A249" s="43"/>
      <c r="B249" s="39"/>
      <c r="C249"/>
      <c r="D249" s="9"/>
      <c r="E249"/>
      <c r="F249" s="9"/>
      <c r="G249" s="5"/>
      <c r="H249" s="446"/>
      <c r="I249" s="5"/>
      <c r="J249" s="8"/>
    </row>
    <row r="250" spans="1:10" ht="12.75">
      <c r="A250" s="43"/>
      <c r="B250" s="39"/>
      <c r="C250"/>
      <c r="D250" s="9"/>
      <c r="E250"/>
      <c r="F250" s="9"/>
      <c r="G250" s="5"/>
      <c r="H250" s="446"/>
      <c r="I250" s="5"/>
      <c r="J250" s="8"/>
    </row>
    <row r="251" spans="1:10" ht="12.75">
      <c r="A251" s="43"/>
      <c r="B251" s="39"/>
      <c r="C251"/>
      <c r="D251" s="9"/>
      <c r="E251"/>
      <c r="F251" s="9"/>
      <c r="G251" s="5"/>
      <c r="H251" s="446"/>
      <c r="I251" s="5"/>
      <c r="J251" s="8"/>
    </row>
    <row r="252" spans="1:10" ht="12.75">
      <c r="A252" s="43"/>
      <c r="B252" s="39"/>
      <c r="C252"/>
      <c r="D252" s="9"/>
      <c r="E252"/>
      <c r="F252" s="9"/>
      <c r="G252" s="5"/>
      <c r="H252" s="446"/>
      <c r="I252" s="5"/>
      <c r="J252" s="8"/>
    </row>
    <row r="253" spans="1:10" ht="12.75">
      <c r="A253" s="43"/>
      <c r="B253" s="39"/>
      <c r="C253"/>
      <c r="D253" s="9"/>
      <c r="E253"/>
      <c r="F253" s="9"/>
      <c r="G253" s="5"/>
      <c r="H253" s="446"/>
      <c r="I253" s="5"/>
      <c r="J253" s="8"/>
    </row>
    <row r="254" spans="1:10" ht="12.75">
      <c r="A254" s="43"/>
      <c r="B254" s="39"/>
      <c r="C254"/>
      <c r="D254" s="9"/>
      <c r="E254"/>
      <c r="F254" s="9"/>
      <c r="G254" s="5"/>
      <c r="H254" s="446"/>
      <c r="I254" s="5"/>
      <c r="J254" s="8"/>
    </row>
    <row r="255" spans="1:10" ht="12.75">
      <c r="A255" s="43"/>
      <c r="B255" s="39"/>
      <c r="C255"/>
      <c r="D255" s="9"/>
      <c r="E255"/>
      <c r="F255" s="9"/>
      <c r="G255" s="5"/>
      <c r="H255" s="446"/>
      <c r="I255" s="5"/>
      <c r="J255" s="8"/>
    </row>
    <row r="256" spans="1:10" ht="12.75">
      <c r="A256" s="43"/>
      <c r="B256" s="39"/>
      <c r="C256"/>
      <c r="D256" s="9"/>
      <c r="E256"/>
      <c r="F256" s="9"/>
      <c r="G256" s="5"/>
      <c r="H256" s="446"/>
      <c r="I256" s="5"/>
      <c r="J256" s="8"/>
    </row>
    <row r="257" spans="1:10" ht="12.75">
      <c r="A257" s="43"/>
      <c r="B257" s="39"/>
      <c r="C257"/>
      <c r="D257" s="9"/>
      <c r="E257"/>
      <c r="F257" s="9"/>
      <c r="G257" s="5"/>
      <c r="H257" s="446"/>
      <c r="I257" s="5"/>
      <c r="J257" s="8"/>
    </row>
    <row r="258" spans="1:10" ht="12.75">
      <c r="A258" s="43"/>
      <c r="B258" s="39"/>
      <c r="C258"/>
      <c r="D258" s="9"/>
      <c r="E258"/>
      <c r="F258" s="9"/>
      <c r="G258" s="5"/>
      <c r="H258" s="446"/>
      <c r="I258" s="5"/>
      <c r="J258" s="8"/>
    </row>
    <row r="259" spans="1:10" ht="12.75">
      <c r="A259" s="43"/>
      <c r="B259" s="39"/>
      <c r="C259"/>
      <c r="D259" s="9"/>
      <c r="E259"/>
      <c r="F259" s="9"/>
      <c r="G259" s="5"/>
      <c r="H259" s="446"/>
      <c r="I259" s="5"/>
      <c r="J259" s="8"/>
    </row>
    <row r="260" spans="1:10" ht="12.75">
      <c r="A260" s="43"/>
      <c r="B260" s="39"/>
      <c r="C260"/>
      <c r="D260" s="9"/>
      <c r="E260"/>
      <c r="F260" s="9"/>
      <c r="G260" s="5"/>
      <c r="H260" s="446"/>
      <c r="I260" s="5"/>
      <c r="J260" s="8"/>
    </row>
    <row r="261" spans="1:10" ht="12.75">
      <c r="A261" s="43"/>
      <c r="B261" s="39"/>
      <c r="C261"/>
      <c r="D261" s="9"/>
      <c r="E261"/>
      <c r="F261" s="9"/>
      <c r="G261" s="5"/>
      <c r="H261" s="446"/>
      <c r="I261" s="5"/>
      <c r="J261" s="8"/>
    </row>
    <row r="262" spans="1:10" ht="12.75">
      <c r="A262" s="43"/>
      <c r="B262" s="39"/>
      <c r="C262"/>
      <c r="D262" s="9"/>
      <c r="E262"/>
      <c r="F262" s="9"/>
      <c r="G262" s="5"/>
      <c r="H262" s="446"/>
      <c r="I262" s="5"/>
      <c r="J262" s="8"/>
    </row>
    <row r="263" spans="1:10" ht="12.75">
      <c r="A263" s="43"/>
      <c r="B263" s="39"/>
      <c r="C263"/>
      <c r="D263" s="9"/>
      <c r="E263"/>
      <c r="F263" s="9"/>
      <c r="G263" s="5"/>
      <c r="H263" s="446"/>
      <c r="I263" s="5"/>
      <c r="J263" s="8"/>
    </row>
    <row r="264" spans="1:10" ht="12.75">
      <c r="A264" s="43"/>
      <c r="B264" s="39"/>
      <c r="C264"/>
      <c r="D264" s="9"/>
      <c r="E264"/>
      <c r="F264" s="9"/>
      <c r="G264" s="5"/>
      <c r="H264" s="446"/>
      <c r="I264" s="5"/>
      <c r="J264" s="8"/>
    </row>
    <row r="265" spans="1:10" ht="12.75">
      <c r="A265" s="43"/>
      <c r="B265" s="39"/>
      <c r="C265"/>
      <c r="D265" s="9"/>
      <c r="E265"/>
      <c r="F265" s="9"/>
      <c r="G265" s="5"/>
      <c r="H265" s="446"/>
      <c r="I265" s="5"/>
      <c r="J265" s="8"/>
    </row>
    <row r="266" spans="1:10" ht="12.75">
      <c r="A266" s="43"/>
      <c r="B266" s="39"/>
      <c r="C266"/>
      <c r="D266" s="9"/>
      <c r="E266"/>
      <c r="F266" s="9"/>
      <c r="G266" s="5"/>
      <c r="H266" s="446"/>
      <c r="I266" s="5"/>
      <c r="J266" s="8"/>
    </row>
    <row r="267" spans="1:10" ht="12.75">
      <c r="A267" s="43"/>
      <c r="B267" s="39"/>
      <c r="C267"/>
      <c r="D267" s="9"/>
      <c r="E267"/>
      <c r="F267" s="9"/>
      <c r="G267" s="5"/>
      <c r="H267" s="446"/>
      <c r="I267" s="5"/>
      <c r="J267" s="8"/>
    </row>
    <row r="268" spans="1:10" ht="12.75">
      <c r="A268" s="43"/>
      <c r="B268" s="39"/>
      <c r="C268"/>
      <c r="D268" s="9"/>
      <c r="E268"/>
      <c r="F268" s="9"/>
      <c r="G268" s="5"/>
      <c r="H268" s="446"/>
      <c r="I268" s="5"/>
      <c r="J268" s="8"/>
    </row>
    <row r="269" spans="1:10" ht="12.75">
      <c r="A269" s="43"/>
      <c r="B269" s="39"/>
      <c r="C269"/>
      <c r="D269" s="9"/>
      <c r="E269"/>
      <c r="F269" s="9"/>
      <c r="G269" s="5"/>
      <c r="H269" s="446"/>
      <c r="I269" s="5"/>
      <c r="J269" s="8"/>
    </row>
    <row r="270" spans="1:10" ht="12.75">
      <c r="A270" s="43"/>
      <c r="B270" s="39"/>
      <c r="C270"/>
      <c r="D270" s="9"/>
      <c r="E270"/>
      <c r="F270" s="9"/>
      <c r="G270" s="5"/>
      <c r="H270" s="446"/>
      <c r="I270" s="5"/>
      <c r="J270" s="8"/>
    </row>
    <row r="271" spans="1:10" ht="12.75">
      <c r="A271" s="43"/>
      <c r="B271" s="39"/>
      <c r="C271"/>
      <c r="D271" s="9"/>
      <c r="E271"/>
      <c r="F271" s="9"/>
      <c r="G271" s="5"/>
      <c r="H271" s="446"/>
      <c r="I271" s="5"/>
      <c r="J271" s="8"/>
    </row>
    <row r="272" spans="1:10" ht="12.75">
      <c r="A272" s="43"/>
      <c r="B272" s="39"/>
      <c r="C272"/>
      <c r="D272" s="9"/>
      <c r="E272"/>
      <c r="F272" s="9"/>
      <c r="G272" s="5"/>
      <c r="H272" s="446"/>
      <c r="I272" s="5"/>
      <c r="J272" s="8"/>
    </row>
    <row r="273" spans="1:10" ht="12.75">
      <c r="A273" s="43"/>
      <c r="B273" s="39"/>
      <c r="C273"/>
      <c r="D273" s="9"/>
      <c r="E273"/>
      <c r="F273" s="9"/>
      <c r="G273" s="5"/>
      <c r="H273" s="446"/>
      <c r="I273" s="5"/>
      <c r="J273" s="8"/>
    </row>
    <row r="274" spans="1:10" ht="12.75">
      <c r="A274" s="43"/>
      <c r="B274" s="39"/>
      <c r="C274"/>
      <c r="D274" s="9"/>
      <c r="E274"/>
      <c r="F274" s="9"/>
      <c r="G274" s="5"/>
      <c r="H274" s="446"/>
      <c r="I274" s="5"/>
      <c r="J274" s="8"/>
    </row>
    <row r="275" spans="1:10" ht="12.75">
      <c r="A275" s="43"/>
      <c r="B275" s="39"/>
      <c r="C275"/>
      <c r="D275" s="9"/>
      <c r="E275"/>
      <c r="F275" s="9"/>
      <c r="G275" s="5"/>
      <c r="H275" s="446"/>
      <c r="I275" s="5"/>
      <c r="J275" s="8"/>
    </row>
    <row r="276" spans="1:10" ht="12.75">
      <c r="A276" s="43"/>
      <c r="B276" s="39"/>
      <c r="C276"/>
      <c r="D276" s="9"/>
      <c r="E276"/>
      <c r="F276" s="9"/>
      <c r="G276" s="5"/>
      <c r="H276" s="446"/>
      <c r="I276" s="5"/>
      <c r="J276" s="8"/>
    </row>
    <row r="277" spans="1:10" ht="12.75">
      <c r="A277" s="43"/>
      <c r="B277" s="39"/>
      <c r="C277"/>
      <c r="D277" s="9"/>
      <c r="E277"/>
      <c r="F277" s="9"/>
      <c r="G277" s="5"/>
      <c r="H277" s="446"/>
      <c r="I277" s="5"/>
      <c r="J277" s="8"/>
    </row>
    <row r="278" spans="1:10" ht="12.75">
      <c r="A278" s="43"/>
      <c r="B278" s="39"/>
      <c r="C278"/>
      <c r="D278" s="9"/>
      <c r="E278"/>
      <c r="F278" s="9"/>
      <c r="G278" s="5"/>
      <c r="H278" s="446"/>
      <c r="I278" s="5"/>
      <c r="J278" s="8"/>
    </row>
    <row r="279" spans="1:10" ht="12.75">
      <c r="A279" s="43"/>
      <c r="B279" s="39"/>
      <c r="C279"/>
      <c r="D279" s="9"/>
      <c r="E279"/>
      <c r="F279" s="9"/>
      <c r="G279" s="5"/>
      <c r="H279" s="446"/>
      <c r="I279" s="5"/>
      <c r="J279" s="8"/>
    </row>
    <row r="280" spans="1:10" ht="12.75">
      <c r="A280" s="43"/>
      <c r="B280" s="39"/>
      <c r="C280"/>
      <c r="D280" s="9"/>
      <c r="E280"/>
      <c r="F280" s="9"/>
      <c r="G280" s="5"/>
      <c r="H280" s="446"/>
      <c r="I280" s="5"/>
      <c r="J280" s="8"/>
    </row>
    <row r="281" spans="1:10" ht="12.75">
      <c r="A281" s="43"/>
      <c r="B281" s="39"/>
      <c r="C281"/>
      <c r="D281" s="9"/>
      <c r="E281"/>
      <c r="F281" s="9"/>
      <c r="G281" s="5"/>
      <c r="H281" s="446"/>
      <c r="I281" s="5"/>
      <c r="J281" s="8"/>
    </row>
    <row r="282" spans="1:10" ht="12.75">
      <c r="A282" s="43"/>
      <c r="B282" s="39"/>
      <c r="C282"/>
      <c r="D282" s="9"/>
      <c r="E282"/>
      <c r="F282" s="9"/>
      <c r="G282" s="5"/>
      <c r="H282" s="446"/>
      <c r="I282" s="5"/>
      <c r="J282" s="8"/>
    </row>
    <row r="283" spans="1:10" ht="12.75">
      <c r="A283" s="43"/>
      <c r="B283" s="39"/>
      <c r="C283"/>
      <c r="D283" s="9"/>
      <c r="E283"/>
      <c r="F283" s="9"/>
      <c r="G283" s="5"/>
      <c r="H283" s="446"/>
      <c r="I283" s="5"/>
      <c r="J283" s="8"/>
    </row>
    <row r="284" spans="1:10" ht="12.75">
      <c r="A284" s="43"/>
      <c r="B284" s="39"/>
      <c r="C284"/>
      <c r="D284" s="9"/>
      <c r="E284"/>
      <c r="F284" s="9"/>
      <c r="G284" s="5"/>
      <c r="H284" s="446"/>
      <c r="I284" s="5"/>
      <c r="J284" s="8"/>
    </row>
    <row r="285" spans="1:10" ht="12.75">
      <c r="A285" s="43"/>
      <c r="B285" s="39"/>
      <c r="C285"/>
      <c r="D285" s="9"/>
      <c r="E285"/>
      <c r="F285" s="9"/>
      <c r="G285" s="5"/>
      <c r="H285" s="446"/>
      <c r="I285" s="5"/>
      <c r="J285" s="8"/>
    </row>
    <row r="286" spans="1:10" ht="12.75">
      <c r="A286" s="43"/>
      <c r="B286" s="39"/>
      <c r="C286"/>
      <c r="D286" s="9"/>
      <c r="E286"/>
      <c r="F286" s="9"/>
      <c r="G286" s="5"/>
      <c r="H286" s="446"/>
      <c r="I286" s="5"/>
      <c r="J286" s="8"/>
    </row>
    <row r="287" spans="1:10" ht="12.75">
      <c r="A287" s="43"/>
      <c r="B287" s="39"/>
      <c r="C287"/>
      <c r="D287" s="9"/>
      <c r="E287"/>
      <c r="F287" s="9"/>
      <c r="G287" s="5"/>
      <c r="H287" s="446"/>
      <c r="I287" s="5"/>
      <c r="J287" s="8"/>
    </row>
    <row r="288" spans="1:10" ht="12.75">
      <c r="A288" s="43"/>
      <c r="B288" s="39"/>
      <c r="C288"/>
      <c r="D288" s="9"/>
      <c r="E288"/>
      <c r="F288" s="9"/>
      <c r="G288" s="5"/>
      <c r="H288" s="446"/>
      <c r="I288" s="5"/>
      <c r="J288" s="8"/>
    </row>
    <row r="289" spans="1:10" ht="12.75">
      <c r="A289" s="43"/>
      <c r="B289" s="39"/>
      <c r="C289"/>
      <c r="D289" s="9"/>
      <c r="E289"/>
      <c r="F289" s="9"/>
      <c r="G289" s="5"/>
      <c r="H289" s="446"/>
      <c r="I289" s="5"/>
      <c r="J289" s="8"/>
    </row>
    <row r="290" spans="1:10" ht="12.75">
      <c r="A290" s="43"/>
      <c r="B290" s="39"/>
      <c r="C290"/>
      <c r="D290" s="9"/>
      <c r="E290"/>
      <c r="F290" s="9"/>
      <c r="G290" s="5"/>
      <c r="H290" s="446"/>
      <c r="I290" s="5"/>
      <c r="J290" s="8"/>
    </row>
    <row r="291" spans="1:10" ht="12.75">
      <c r="A291" s="43"/>
      <c r="B291" s="39"/>
      <c r="C291"/>
      <c r="D291" s="9"/>
      <c r="E291"/>
      <c r="F291" s="9"/>
      <c r="G291" s="5"/>
      <c r="H291" s="446"/>
      <c r="I291" s="5"/>
      <c r="J291" s="8"/>
    </row>
    <row r="292" spans="1:10" ht="12.75">
      <c r="A292" s="43"/>
      <c r="B292" s="39"/>
      <c r="C292"/>
      <c r="D292" s="9"/>
      <c r="E292"/>
      <c r="F292" s="9"/>
      <c r="G292" s="5"/>
      <c r="H292" s="446"/>
      <c r="I292" s="5"/>
      <c r="J292" s="8"/>
    </row>
    <row r="293" spans="1:10" ht="12.75">
      <c r="A293" s="43"/>
      <c r="B293" s="39"/>
      <c r="C293"/>
      <c r="D293" s="9"/>
      <c r="E293"/>
      <c r="F293" s="9"/>
      <c r="G293" s="5"/>
      <c r="H293" s="446"/>
      <c r="I293" s="5"/>
      <c r="J293" s="8"/>
    </row>
    <row r="294" spans="1:10" ht="12.75">
      <c r="A294" s="43"/>
      <c r="B294" s="39"/>
      <c r="C294"/>
      <c r="D294" s="9"/>
      <c r="E294"/>
      <c r="F294" s="9"/>
      <c r="G294" s="5"/>
      <c r="H294" s="446"/>
      <c r="I294" s="5"/>
      <c r="J294" s="8"/>
    </row>
    <row r="295" spans="1:10" ht="12.75">
      <c r="A295" s="43"/>
      <c r="B295" s="39"/>
      <c r="C295"/>
      <c r="D295" s="9"/>
      <c r="E295"/>
      <c r="F295" s="9"/>
      <c r="G295" s="5"/>
      <c r="H295" s="446"/>
      <c r="I295" s="5"/>
      <c r="J295" s="8"/>
    </row>
    <row r="296" spans="1:10" ht="12.75">
      <c r="A296" s="43"/>
      <c r="B296" s="39"/>
      <c r="C296"/>
      <c r="D296" s="9"/>
      <c r="E296"/>
      <c r="F296" s="9"/>
      <c r="G296" s="5"/>
      <c r="H296" s="446"/>
      <c r="I296" s="5"/>
      <c r="J296" s="8"/>
    </row>
    <row r="297" spans="1:10" ht="12.75">
      <c r="A297" s="43"/>
      <c r="B297" s="39"/>
      <c r="C297"/>
      <c r="D297" s="9"/>
      <c r="E297"/>
      <c r="F297" s="9"/>
      <c r="G297" s="5"/>
      <c r="H297" s="446"/>
      <c r="I297" s="5"/>
      <c r="J297" s="8"/>
    </row>
    <row r="298" spans="1:10" ht="12.75">
      <c r="A298" s="43"/>
      <c r="B298" s="39"/>
      <c r="C298"/>
      <c r="D298" s="9"/>
      <c r="E298"/>
      <c r="F298" s="9"/>
      <c r="G298" s="5"/>
      <c r="H298" s="446"/>
      <c r="I298" s="5"/>
      <c r="J298" s="8"/>
    </row>
    <row r="299" spans="1:10" ht="12.75">
      <c r="A299" s="43"/>
      <c r="B299" s="39"/>
      <c r="C299"/>
      <c r="D299" s="9"/>
      <c r="E299"/>
      <c r="F299" s="9"/>
      <c r="G299" s="5"/>
      <c r="H299" s="446"/>
      <c r="I299" s="5"/>
      <c r="J299" s="8"/>
    </row>
    <row r="300" spans="1:10" ht="12.75">
      <c r="A300" s="43"/>
      <c r="B300" s="39"/>
      <c r="C300"/>
      <c r="D300" s="9"/>
      <c r="E300"/>
      <c r="F300" s="9"/>
      <c r="G300" s="5"/>
      <c r="H300" s="446"/>
      <c r="I300" s="5"/>
      <c r="J300" s="8"/>
    </row>
    <row r="301" spans="1:10" ht="12.75">
      <c r="A301" s="43"/>
      <c r="B301" s="39"/>
      <c r="C301"/>
      <c r="D301" s="9"/>
      <c r="E301"/>
      <c r="F301" s="9"/>
      <c r="G301" s="5"/>
      <c r="H301" s="446"/>
      <c r="I301" s="5"/>
      <c r="J301" s="8"/>
    </row>
    <row r="302" spans="1:10" ht="12.75">
      <c r="A302" s="43"/>
      <c r="B302" s="39"/>
      <c r="C302"/>
      <c r="D302" s="9"/>
      <c r="E302"/>
      <c r="F302" s="9"/>
      <c r="G302" s="5"/>
      <c r="H302" s="446"/>
      <c r="I302" s="5"/>
      <c r="J302" s="8"/>
    </row>
    <row r="303" spans="1:10" ht="12.75">
      <c r="A303" s="43"/>
      <c r="B303" s="39"/>
      <c r="C303"/>
      <c r="D303" s="9"/>
      <c r="E303"/>
      <c r="F303" s="9"/>
      <c r="G303" s="5"/>
      <c r="H303" s="446"/>
      <c r="I303" s="5"/>
      <c r="J303" s="8"/>
    </row>
    <row r="304" spans="1:10" ht="12.75">
      <c r="A304" s="43"/>
      <c r="B304" s="39"/>
      <c r="C304"/>
      <c r="D304" s="9"/>
      <c r="E304"/>
      <c r="F304" s="9"/>
      <c r="G304" s="5"/>
      <c r="H304" s="446"/>
      <c r="I304" s="5"/>
      <c r="J304" s="8"/>
    </row>
    <row r="305" spans="1:10" ht="12.75">
      <c r="A305" s="43"/>
      <c r="B305" s="39"/>
      <c r="C305"/>
      <c r="D305" s="9"/>
      <c r="E305"/>
      <c r="F305" s="9"/>
      <c r="G305" s="5"/>
      <c r="H305" s="446"/>
      <c r="I305" s="5"/>
      <c r="J305" s="8"/>
    </row>
    <row r="306" spans="1:10" ht="12.75">
      <c r="A306" s="43"/>
      <c r="B306" s="39"/>
      <c r="C306"/>
      <c r="D306" s="9"/>
      <c r="E306"/>
      <c r="F306" s="9"/>
      <c r="G306" s="5"/>
      <c r="H306" s="446"/>
      <c r="I306" s="5"/>
      <c r="J306" s="8"/>
    </row>
    <row r="307" spans="1:10" ht="12.75">
      <c r="A307" s="43"/>
      <c r="B307" s="39"/>
      <c r="C307"/>
      <c r="D307" s="9"/>
      <c r="E307"/>
      <c r="F307" s="9"/>
      <c r="G307" s="5"/>
      <c r="H307" s="446"/>
      <c r="I307" s="5"/>
      <c r="J307" s="8"/>
    </row>
    <row r="308" spans="1:10" ht="12.75">
      <c r="A308" s="43"/>
      <c r="B308" s="39"/>
      <c r="C308"/>
      <c r="D308" s="9"/>
      <c r="E308"/>
      <c r="F308" s="9"/>
      <c r="G308" s="5"/>
      <c r="H308" s="446"/>
      <c r="I308" s="5"/>
      <c r="J308" s="8"/>
    </row>
    <row r="309" spans="1:10" ht="12.75">
      <c r="A309" s="43"/>
      <c r="B309" s="39"/>
      <c r="C309"/>
      <c r="D309" s="9"/>
      <c r="E309"/>
      <c r="F309" s="9"/>
      <c r="G309" s="5"/>
      <c r="H309" s="446"/>
      <c r="I309" s="5"/>
      <c r="J309" s="8"/>
    </row>
    <row r="310" spans="1:10" ht="12.75">
      <c r="A310" s="43"/>
      <c r="B310" s="39"/>
      <c r="C310"/>
      <c r="D310" s="9"/>
      <c r="E310"/>
      <c r="F310" s="9"/>
      <c r="G310" s="5"/>
      <c r="H310" s="446"/>
      <c r="I310" s="5"/>
      <c r="J310" s="8"/>
    </row>
    <row r="311" spans="1:10" ht="12.75">
      <c r="A311" s="43"/>
      <c r="B311" s="39"/>
      <c r="C311"/>
      <c r="D311" s="9"/>
      <c r="E311"/>
      <c r="F311" s="9"/>
      <c r="G311" s="5"/>
      <c r="H311" s="446"/>
      <c r="I311" s="5"/>
      <c r="J311" s="8"/>
    </row>
    <row r="312" spans="1:10" ht="12.75">
      <c r="A312" s="43"/>
      <c r="B312" s="39"/>
      <c r="C312"/>
      <c r="D312" s="9"/>
      <c r="E312"/>
      <c r="F312" s="9"/>
      <c r="G312" s="5"/>
      <c r="H312" s="446"/>
      <c r="I312" s="5"/>
      <c r="J312" s="8"/>
    </row>
    <row r="313" spans="1:10" ht="12.75">
      <c r="A313" s="43"/>
      <c r="B313" s="39"/>
      <c r="C313"/>
      <c r="D313" s="9"/>
      <c r="E313"/>
      <c r="F313" s="9"/>
      <c r="G313" s="5"/>
      <c r="H313" s="446"/>
      <c r="I313" s="5"/>
      <c r="J313" s="8"/>
    </row>
    <row r="314" spans="1:10" ht="12.75">
      <c r="A314" s="43"/>
      <c r="B314" s="39"/>
      <c r="C314"/>
      <c r="D314" s="9"/>
      <c r="E314"/>
      <c r="F314" s="9"/>
      <c r="G314" s="5"/>
      <c r="H314" s="446"/>
      <c r="I314" s="5"/>
      <c r="J314" s="8"/>
    </row>
    <row r="315" spans="1:10" ht="12.75">
      <c r="A315" s="43"/>
      <c r="B315" s="39"/>
      <c r="C315"/>
      <c r="D315" s="9"/>
      <c r="E315"/>
      <c r="F315" s="9"/>
      <c r="G315" s="5"/>
      <c r="H315" s="446"/>
      <c r="I315" s="5"/>
      <c r="J315" s="8"/>
    </row>
    <row r="316" spans="1:10" ht="12.75">
      <c r="A316" s="43"/>
      <c r="B316" s="39"/>
      <c r="C316"/>
      <c r="D316" s="9"/>
      <c r="E316"/>
      <c r="F316" s="9"/>
      <c r="G316" s="5"/>
      <c r="H316" s="446"/>
      <c r="I316" s="5"/>
      <c r="J316" s="8"/>
    </row>
    <row r="317" spans="1:10" ht="12.75">
      <c r="A317" s="43"/>
      <c r="B317" s="39"/>
      <c r="C317"/>
      <c r="D317" s="9"/>
      <c r="E317"/>
      <c r="F317" s="9"/>
      <c r="G317" s="5"/>
      <c r="H317" s="446"/>
      <c r="I317" s="5"/>
      <c r="J317" s="8"/>
    </row>
    <row r="318" spans="1:10" ht="12.75">
      <c r="A318" s="43"/>
      <c r="B318" s="39"/>
      <c r="C318"/>
      <c r="D318" s="9"/>
      <c r="E318"/>
      <c r="F318" s="9"/>
      <c r="G318" s="5"/>
      <c r="H318" s="446"/>
      <c r="I318" s="5"/>
      <c r="J318" s="8"/>
    </row>
    <row r="319" spans="1:10" ht="12.75">
      <c r="A319" s="43"/>
      <c r="B319" s="39"/>
      <c r="C319"/>
      <c r="D319" s="9"/>
      <c r="E319"/>
      <c r="F319" s="9"/>
      <c r="G319" s="5"/>
      <c r="H319" s="446"/>
      <c r="I319" s="5"/>
      <c r="J319" s="8"/>
    </row>
    <row r="320" spans="1:10" ht="12.75">
      <c r="A320" s="43"/>
      <c r="B320" s="39"/>
      <c r="C320"/>
      <c r="D320" s="9"/>
      <c r="E320"/>
      <c r="F320" s="9"/>
      <c r="G320" s="5"/>
      <c r="H320" s="446"/>
      <c r="I320" s="5"/>
      <c r="J320" s="8"/>
    </row>
    <row r="321" spans="1:10" ht="12.75">
      <c r="A321" s="43"/>
      <c r="B321" s="39"/>
      <c r="C321"/>
      <c r="D321" s="9"/>
      <c r="E321"/>
      <c r="F321" s="9"/>
      <c r="G321" s="5"/>
      <c r="H321" s="446"/>
      <c r="I321" s="5"/>
      <c r="J321" s="8"/>
    </row>
    <row r="322" spans="1:10" ht="12.75">
      <c r="A322" s="43"/>
      <c r="B322" s="39"/>
      <c r="C322"/>
      <c r="D322" s="9"/>
      <c r="E322"/>
      <c r="F322" s="9"/>
      <c r="G322" s="5"/>
      <c r="H322" s="446"/>
      <c r="I322" s="5"/>
      <c r="J322" s="8"/>
    </row>
    <row r="323" spans="1:10" ht="12.75">
      <c r="A323" s="43"/>
      <c r="B323" s="39"/>
      <c r="C323"/>
      <c r="D323" s="9"/>
      <c r="E323"/>
      <c r="F323" s="9"/>
      <c r="G323" s="5"/>
      <c r="H323" s="446"/>
      <c r="I323" s="5"/>
      <c r="J323" s="8"/>
    </row>
    <row r="324" spans="1:10" ht="12.75">
      <c r="A324" s="43"/>
      <c r="B324" s="39"/>
      <c r="C324"/>
      <c r="D324" s="9"/>
      <c r="E324"/>
      <c r="F324" s="9"/>
      <c r="G324" s="5"/>
      <c r="H324" s="446"/>
      <c r="I324" s="5"/>
      <c r="J324" s="8"/>
    </row>
    <row r="325" spans="1:10" ht="12.75">
      <c r="A325" s="43"/>
      <c r="B325" s="39"/>
      <c r="C325"/>
      <c r="D325" s="9"/>
      <c r="E325"/>
      <c r="F325" s="9"/>
      <c r="G325" s="5"/>
      <c r="H325" s="446"/>
      <c r="I325" s="5"/>
      <c r="J325" s="8"/>
    </row>
    <row r="326" spans="1:10" ht="12.75">
      <c r="A326" s="43"/>
      <c r="B326" s="39"/>
      <c r="C326"/>
      <c r="D326" s="9"/>
      <c r="E326"/>
      <c r="F326" s="9"/>
      <c r="G326" s="5"/>
      <c r="H326" s="446"/>
      <c r="I326" s="5"/>
      <c r="J326" s="8"/>
    </row>
    <row r="327" spans="1:10" ht="12.75">
      <c r="A327" s="43"/>
      <c r="B327" s="39"/>
      <c r="C327"/>
      <c r="D327" s="9"/>
      <c r="E327"/>
      <c r="F327" s="9"/>
      <c r="G327" s="5"/>
      <c r="H327" s="446"/>
      <c r="I327" s="5"/>
      <c r="J327" s="8"/>
    </row>
    <row r="328" spans="1:10" ht="12.75">
      <c r="A328" s="43"/>
      <c r="B328" s="39"/>
      <c r="C328"/>
      <c r="D328" s="9"/>
      <c r="E328"/>
      <c r="F328" s="9"/>
      <c r="G328" s="5"/>
      <c r="H328" s="446"/>
      <c r="I328" s="5"/>
      <c r="J328" s="8"/>
    </row>
    <row r="329" spans="1:10" ht="12.75">
      <c r="A329" s="43"/>
      <c r="B329" s="39"/>
      <c r="C329"/>
      <c r="D329" s="9"/>
      <c r="E329"/>
      <c r="F329" s="9"/>
      <c r="G329" s="5"/>
      <c r="H329" s="446"/>
      <c r="I329" s="5"/>
      <c r="J329" s="8"/>
    </row>
    <row r="330" spans="1:10" ht="12.75">
      <c r="A330" s="43"/>
      <c r="B330" s="39"/>
      <c r="C330"/>
      <c r="D330" s="9"/>
      <c r="E330"/>
      <c r="F330" s="9"/>
      <c r="G330" s="5"/>
      <c r="H330" s="446"/>
      <c r="I330" s="5"/>
      <c r="J330" s="8"/>
    </row>
  </sheetData>
  <mergeCells count="14">
    <mergeCell ref="A33:F33"/>
    <mergeCell ref="A123:F123"/>
    <mergeCell ref="A129:F129"/>
    <mergeCell ref="A130:F130"/>
    <mergeCell ref="A141:F141"/>
    <mergeCell ref="A142:F142"/>
    <mergeCell ref="A1:F1"/>
    <mergeCell ref="G1:J1"/>
    <mergeCell ref="A2:A4"/>
    <mergeCell ref="B2:C4"/>
    <mergeCell ref="D2:D4"/>
    <mergeCell ref="E2:E4"/>
    <mergeCell ref="F2:F4"/>
    <mergeCell ref="J2:J4"/>
  </mergeCells>
  <printOptions gridLines="1" horizontalCentered="1"/>
  <pageMargins left="0.7874015748031497" right="0.7874015748031497" top="0.984251968503937" bottom="0.984251968503937" header="0.5118110236220472" footer="0.5118110236220472"/>
  <pageSetup firstPageNumber="5" useFirstPageNumber="1" horizontalDpi="600" verticalDpi="600" orientation="portrait" paperSize="9" r:id="rId1"/>
  <headerFooter alignWithMargins="0">
    <oddHeader>&amp;C&amp;"Arial CE,tučné"&amp;12PŘEHLED HOSPODAŘENÍ ZA  &amp;U1. POLOLETÍ  2003&amp;U  -  P Ř Í J M Y</oddHeader>
    <oddFooter>&amp;C&amp;P&amp;RPříjmy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700"/>
  <sheetViews>
    <sheetView tabSelected="1" workbookViewId="0" topLeftCell="A1">
      <selection activeCell="E5" sqref="E5"/>
      <selection activeCell="A1" sqref="A1:E1"/>
    </sheetView>
  </sheetViews>
  <sheetFormatPr defaultColWidth="9.00390625" defaultRowHeight="12.75"/>
  <cols>
    <col min="1" max="1" width="4.25390625" style="43" customWidth="1"/>
    <col min="2" max="2" width="3.625" style="0" customWidth="1"/>
    <col min="3" max="3" width="4.875" style="0" customWidth="1"/>
    <col min="4" max="4" width="5.00390625" style="0" customWidth="1"/>
    <col min="5" max="5" width="31.25390625" style="0" customWidth="1"/>
    <col min="6" max="6" width="10.00390625" style="0" customWidth="1"/>
    <col min="7" max="7" width="10.875" style="446" customWidth="1"/>
    <col min="8" max="8" width="8.875" style="5" customWidth="1"/>
    <col min="9" max="9" width="7.875" style="0" customWidth="1"/>
    <col min="10" max="10" width="6.375" style="0" customWidth="1"/>
    <col min="11" max="13" width="7.875" style="0" customWidth="1"/>
    <col min="14" max="14" width="19.875" style="0" customWidth="1"/>
    <col min="15" max="15" width="8.875" style="0" customWidth="1"/>
  </cols>
  <sheetData>
    <row r="1" spans="1:9" ht="12.75">
      <c r="A1" s="716" t="s">
        <v>1044</v>
      </c>
      <c r="B1" s="716"/>
      <c r="C1" s="716"/>
      <c r="D1" s="716"/>
      <c r="E1" s="716"/>
      <c r="F1" s="717" t="s">
        <v>1469</v>
      </c>
      <c r="G1" s="718"/>
      <c r="H1" s="718"/>
      <c r="I1" s="718"/>
    </row>
    <row r="2" spans="1:9" ht="60.75" customHeight="1">
      <c r="A2" s="697" t="s">
        <v>1045</v>
      </c>
      <c r="B2" s="719" t="s">
        <v>1005</v>
      </c>
      <c r="C2" s="697" t="s">
        <v>1046</v>
      </c>
      <c r="D2" s="703" t="s">
        <v>1047</v>
      </c>
      <c r="E2" s="706" t="s">
        <v>1006</v>
      </c>
      <c r="F2" s="13" t="s">
        <v>1415</v>
      </c>
      <c r="G2" s="84" t="s">
        <v>1416</v>
      </c>
      <c r="H2" s="14" t="s">
        <v>1417</v>
      </c>
      <c r="I2" s="708" t="s">
        <v>1153</v>
      </c>
    </row>
    <row r="3" spans="1:9" ht="2.25" customHeight="1">
      <c r="A3" s="697"/>
      <c r="B3" s="719"/>
      <c r="C3" s="697"/>
      <c r="D3" s="703"/>
      <c r="E3" s="706"/>
      <c r="F3" s="15"/>
      <c r="G3" s="85"/>
      <c r="H3" s="16"/>
      <c r="I3" s="709"/>
    </row>
    <row r="4" spans="1:9" ht="9" customHeight="1">
      <c r="A4" s="698"/>
      <c r="B4" s="720"/>
      <c r="C4" s="698"/>
      <c r="D4" s="704"/>
      <c r="E4" s="707"/>
      <c r="F4" s="17" t="s">
        <v>1048</v>
      </c>
      <c r="G4" s="455" t="s">
        <v>1048</v>
      </c>
      <c r="H4" s="18" t="s">
        <v>1048</v>
      </c>
      <c r="I4" s="710"/>
    </row>
    <row r="5" spans="1:9" ht="12" customHeight="1">
      <c r="A5" s="26">
        <v>1001</v>
      </c>
      <c r="B5" s="26" t="s">
        <v>1184</v>
      </c>
      <c r="C5" s="26">
        <v>5011</v>
      </c>
      <c r="D5" s="26" t="s">
        <v>1241</v>
      </c>
      <c r="E5" s="28" t="s">
        <v>1470</v>
      </c>
      <c r="F5" s="19">
        <v>25339</v>
      </c>
      <c r="G5" s="6">
        <v>25512</v>
      </c>
      <c r="H5" s="6">
        <v>10044.5</v>
      </c>
      <c r="I5" s="99">
        <f>(H5/G5)*100</f>
        <v>39.37166823455629</v>
      </c>
    </row>
    <row r="6" spans="1:9" ht="12" customHeight="1">
      <c r="A6" s="26">
        <v>1002</v>
      </c>
      <c r="B6" s="26" t="s">
        <v>1184</v>
      </c>
      <c r="C6" s="26">
        <v>5031</v>
      </c>
      <c r="D6" s="26" t="s">
        <v>1241</v>
      </c>
      <c r="E6" s="28" t="s">
        <v>1130</v>
      </c>
      <c r="F6" s="19">
        <v>6588</v>
      </c>
      <c r="G6" s="6">
        <v>6633</v>
      </c>
      <c r="H6" s="6">
        <v>2611.6</v>
      </c>
      <c r="I6" s="99">
        <f aca="true" t="shared" si="0" ref="I6:I76">(H6/G6)*100</f>
        <v>39.37283280566862</v>
      </c>
    </row>
    <row r="7" spans="1:9" ht="12" customHeight="1">
      <c r="A7" s="26">
        <v>1003</v>
      </c>
      <c r="B7" s="26" t="s">
        <v>1124</v>
      </c>
      <c r="C7" s="26">
        <v>5032</v>
      </c>
      <c r="D7" s="26" t="s">
        <v>1241</v>
      </c>
      <c r="E7" s="28" t="s">
        <v>1471</v>
      </c>
      <c r="F7" s="19">
        <v>2281</v>
      </c>
      <c r="G7" s="6">
        <v>2296.8</v>
      </c>
      <c r="H7" s="6">
        <v>902.5</v>
      </c>
      <c r="I7" s="99">
        <f t="shared" si="0"/>
        <v>39.29380006966214</v>
      </c>
    </row>
    <row r="8" spans="1:9" ht="12" customHeight="1">
      <c r="A8" s="26">
        <v>1004</v>
      </c>
      <c r="B8" s="26" t="s">
        <v>1184</v>
      </c>
      <c r="C8" s="26">
        <v>5038</v>
      </c>
      <c r="D8" s="26" t="s">
        <v>1241</v>
      </c>
      <c r="E8" s="28" t="s">
        <v>1131</v>
      </c>
      <c r="F8" s="19">
        <v>107</v>
      </c>
      <c r="G8" s="6">
        <v>107.7</v>
      </c>
      <c r="H8" s="6">
        <v>44.9</v>
      </c>
      <c r="I8" s="99">
        <f t="shared" si="0"/>
        <v>41.689879294336116</v>
      </c>
    </row>
    <row r="9" spans="1:9" ht="12" customHeight="1">
      <c r="A9" s="26">
        <v>1005</v>
      </c>
      <c r="B9" s="26" t="s">
        <v>1184</v>
      </c>
      <c r="C9" s="26" t="s">
        <v>1243</v>
      </c>
      <c r="D9" s="26" t="s">
        <v>1241</v>
      </c>
      <c r="E9" s="28" t="s">
        <v>1132</v>
      </c>
      <c r="F9" s="19">
        <v>300</v>
      </c>
      <c r="G9" s="6">
        <v>300</v>
      </c>
      <c r="H9" s="6">
        <v>52.8</v>
      </c>
      <c r="I9" s="99">
        <f t="shared" si="0"/>
        <v>17.599999999999998</v>
      </c>
    </row>
    <row r="10" spans="1:9" ht="12" customHeight="1">
      <c r="A10" s="26">
        <v>1006</v>
      </c>
      <c r="B10" s="26" t="s">
        <v>1184</v>
      </c>
      <c r="C10" s="26" t="s">
        <v>1243</v>
      </c>
      <c r="D10" s="26" t="s">
        <v>1241</v>
      </c>
      <c r="E10" s="28" t="s">
        <v>1472</v>
      </c>
      <c r="F10" s="19">
        <v>700</v>
      </c>
      <c r="G10" s="6">
        <v>700</v>
      </c>
      <c r="H10" s="6">
        <v>334.3</v>
      </c>
      <c r="I10" s="99">
        <f t="shared" si="0"/>
        <v>47.75714285714286</v>
      </c>
    </row>
    <row r="11" spans="1:9" ht="12" customHeight="1">
      <c r="A11" s="26">
        <v>1007</v>
      </c>
      <c r="B11" s="26" t="s">
        <v>1184</v>
      </c>
      <c r="C11" s="26" t="s">
        <v>1244</v>
      </c>
      <c r="D11" s="26" t="s">
        <v>1241</v>
      </c>
      <c r="E11" s="28" t="s">
        <v>228</v>
      </c>
      <c r="F11" s="19">
        <v>30</v>
      </c>
      <c r="G11" s="6">
        <v>30</v>
      </c>
      <c r="H11" s="6">
        <v>14.4</v>
      </c>
      <c r="I11" s="99">
        <f t="shared" si="0"/>
        <v>48.00000000000001</v>
      </c>
    </row>
    <row r="12" spans="1:9" ht="12" customHeight="1">
      <c r="A12" s="26">
        <v>1008</v>
      </c>
      <c r="B12" s="26" t="s">
        <v>1184</v>
      </c>
      <c r="C12" s="26" t="s">
        <v>1245</v>
      </c>
      <c r="D12" s="26" t="s">
        <v>1241</v>
      </c>
      <c r="E12" s="28" t="s">
        <v>1473</v>
      </c>
      <c r="F12" s="19">
        <v>100</v>
      </c>
      <c r="G12" s="6">
        <v>100</v>
      </c>
      <c r="H12" s="6">
        <v>0</v>
      </c>
      <c r="I12" s="99">
        <f t="shared" si="0"/>
        <v>0</v>
      </c>
    </row>
    <row r="13" spans="1:9" ht="12" customHeight="1">
      <c r="A13" s="26">
        <v>1009</v>
      </c>
      <c r="B13" s="26" t="s">
        <v>1184</v>
      </c>
      <c r="C13" s="26" t="s">
        <v>1245</v>
      </c>
      <c r="D13" s="26" t="s">
        <v>1241</v>
      </c>
      <c r="E13" s="28" t="s">
        <v>1474</v>
      </c>
      <c r="F13" s="19">
        <v>545</v>
      </c>
      <c r="G13" s="6">
        <v>545</v>
      </c>
      <c r="H13" s="6">
        <v>285.9</v>
      </c>
      <c r="I13" s="99">
        <f t="shared" si="0"/>
        <v>52.45871559633027</v>
      </c>
    </row>
    <row r="14" spans="1:9" ht="12" customHeight="1">
      <c r="A14" s="26">
        <v>1010</v>
      </c>
      <c r="B14" s="26" t="s">
        <v>1184</v>
      </c>
      <c r="C14" s="26" t="s">
        <v>1246</v>
      </c>
      <c r="D14" s="26" t="s">
        <v>1241</v>
      </c>
      <c r="E14" s="28" t="s">
        <v>1476</v>
      </c>
      <c r="F14" s="19">
        <v>50</v>
      </c>
      <c r="G14" s="6">
        <v>50</v>
      </c>
      <c r="H14" s="6">
        <v>0</v>
      </c>
      <c r="I14" s="99">
        <f t="shared" si="0"/>
        <v>0</v>
      </c>
    </row>
    <row r="15" spans="1:9" ht="12" customHeight="1">
      <c r="A15" s="26">
        <v>1011</v>
      </c>
      <c r="B15" s="26" t="s">
        <v>1184</v>
      </c>
      <c r="C15" s="26" t="s">
        <v>1246</v>
      </c>
      <c r="D15" s="26" t="s">
        <v>1241</v>
      </c>
      <c r="E15" s="28" t="s">
        <v>1477</v>
      </c>
      <c r="F15" s="19">
        <v>30</v>
      </c>
      <c r="G15" s="6">
        <v>30</v>
      </c>
      <c r="H15" s="6">
        <v>21.9</v>
      </c>
      <c r="I15" s="99">
        <f t="shared" si="0"/>
        <v>73</v>
      </c>
    </row>
    <row r="16" spans="1:9" ht="12" customHeight="1">
      <c r="A16" s="26">
        <v>1012</v>
      </c>
      <c r="B16" s="26" t="s">
        <v>1184</v>
      </c>
      <c r="C16" s="26" t="s">
        <v>1246</v>
      </c>
      <c r="D16" s="26" t="s">
        <v>1241</v>
      </c>
      <c r="E16" s="28" t="s">
        <v>1478</v>
      </c>
      <c r="F16" s="19">
        <v>100</v>
      </c>
      <c r="G16" s="6">
        <v>100</v>
      </c>
      <c r="H16" s="6">
        <v>35.2</v>
      </c>
      <c r="I16" s="99">
        <f t="shared" si="0"/>
        <v>35.2</v>
      </c>
    </row>
    <row r="17" spans="1:9" ht="12" customHeight="1">
      <c r="A17" s="26">
        <v>1013</v>
      </c>
      <c r="B17" s="26" t="s">
        <v>1184</v>
      </c>
      <c r="C17" s="26" t="s">
        <v>1246</v>
      </c>
      <c r="D17" s="26" t="s">
        <v>1241</v>
      </c>
      <c r="E17" s="28" t="s">
        <v>1479</v>
      </c>
      <c r="F17" s="19">
        <v>40</v>
      </c>
      <c r="G17" s="6">
        <v>40</v>
      </c>
      <c r="H17" s="6">
        <v>19.1</v>
      </c>
      <c r="I17" s="99">
        <f t="shared" si="0"/>
        <v>47.75</v>
      </c>
    </row>
    <row r="18" spans="1:9" ht="12" customHeight="1">
      <c r="A18" s="26">
        <v>1014</v>
      </c>
      <c r="B18" s="26">
        <v>100</v>
      </c>
      <c r="C18" s="26">
        <v>5139</v>
      </c>
      <c r="D18" s="26">
        <v>5311</v>
      </c>
      <c r="E18" s="28" t="s">
        <v>1480</v>
      </c>
      <c r="F18" s="19">
        <v>60</v>
      </c>
      <c r="G18" s="6">
        <v>60</v>
      </c>
      <c r="H18" s="6">
        <v>19.9</v>
      </c>
      <c r="I18" s="99">
        <f t="shared" si="0"/>
        <v>33.166666666666664</v>
      </c>
    </row>
    <row r="19" spans="1:9" ht="12" customHeight="1">
      <c r="A19" s="26">
        <v>1015</v>
      </c>
      <c r="B19" s="26">
        <v>100</v>
      </c>
      <c r="C19" s="26">
        <v>5139</v>
      </c>
      <c r="D19" s="26">
        <v>5311</v>
      </c>
      <c r="E19" s="28" t="s">
        <v>1481</v>
      </c>
      <c r="F19" s="19">
        <v>170</v>
      </c>
      <c r="G19" s="6">
        <v>170</v>
      </c>
      <c r="H19" s="6">
        <v>100.4</v>
      </c>
      <c r="I19" s="99">
        <f t="shared" si="0"/>
        <v>59.05882352941176</v>
      </c>
    </row>
    <row r="20" spans="1:9" ht="12" customHeight="1">
      <c r="A20" s="26">
        <v>1016</v>
      </c>
      <c r="B20" s="26" t="s">
        <v>1184</v>
      </c>
      <c r="C20" s="26" t="s">
        <v>1247</v>
      </c>
      <c r="D20" s="26" t="s">
        <v>1241</v>
      </c>
      <c r="E20" s="28" t="s">
        <v>1482</v>
      </c>
      <c r="F20" s="19">
        <v>75</v>
      </c>
      <c r="G20" s="6">
        <v>75</v>
      </c>
      <c r="H20" s="6">
        <v>42.7</v>
      </c>
      <c r="I20" s="99">
        <f t="shared" si="0"/>
        <v>56.93333333333334</v>
      </c>
    </row>
    <row r="21" spans="1:9" ht="12" customHeight="1">
      <c r="A21" s="26">
        <v>1017</v>
      </c>
      <c r="B21" s="26" t="s">
        <v>1184</v>
      </c>
      <c r="C21" s="26" t="s">
        <v>1248</v>
      </c>
      <c r="D21" s="26" t="s">
        <v>1241</v>
      </c>
      <c r="E21" s="28" t="s">
        <v>325</v>
      </c>
      <c r="F21" s="19">
        <v>250</v>
      </c>
      <c r="G21" s="6">
        <v>250</v>
      </c>
      <c r="H21" s="6">
        <v>231.6</v>
      </c>
      <c r="I21" s="99">
        <f t="shared" si="0"/>
        <v>92.64</v>
      </c>
    </row>
    <row r="22" spans="1:9" ht="12" customHeight="1">
      <c r="A22" s="26">
        <v>1018</v>
      </c>
      <c r="B22" s="26" t="s">
        <v>1184</v>
      </c>
      <c r="C22" s="26" t="s">
        <v>1249</v>
      </c>
      <c r="D22" s="26" t="s">
        <v>1241</v>
      </c>
      <c r="E22" s="28" t="s">
        <v>1250</v>
      </c>
      <c r="F22" s="19">
        <v>300</v>
      </c>
      <c r="G22" s="6">
        <v>300</v>
      </c>
      <c r="H22" s="6">
        <v>134.8</v>
      </c>
      <c r="I22" s="99">
        <f t="shared" si="0"/>
        <v>44.93333333333334</v>
      </c>
    </row>
    <row r="23" spans="1:9" ht="12" customHeight="1">
      <c r="A23" s="26">
        <v>1019</v>
      </c>
      <c r="B23" s="26" t="s">
        <v>1184</v>
      </c>
      <c r="C23" s="26" t="s">
        <v>1251</v>
      </c>
      <c r="D23" s="26" t="s">
        <v>1241</v>
      </c>
      <c r="E23" s="28" t="s">
        <v>1252</v>
      </c>
      <c r="F23" s="19">
        <v>870</v>
      </c>
      <c r="G23" s="6">
        <v>870</v>
      </c>
      <c r="H23" s="6">
        <v>333.4</v>
      </c>
      <c r="I23" s="99">
        <f t="shared" si="0"/>
        <v>38.32183908045977</v>
      </c>
    </row>
    <row r="24" spans="1:9" ht="12" customHeight="1">
      <c r="A24" s="26">
        <v>1020</v>
      </c>
      <c r="B24" s="26" t="s">
        <v>1184</v>
      </c>
      <c r="C24" s="26" t="s">
        <v>1253</v>
      </c>
      <c r="D24" s="26" t="s">
        <v>1241</v>
      </c>
      <c r="E24" s="28" t="s">
        <v>1483</v>
      </c>
      <c r="F24" s="19">
        <v>5</v>
      </c>
      <c r="G24" s="6">
        <v>5</v>
      </c>
      <c r="H24" s="6">
        <v>1</v>
      </c>
      <c r="I24" s="99">
        <f t="shared" si="0"/>
        <v>20</v>
      </c>
    </row>
    <row r="25" spans="1:9" ht="12" customHeight="1">
      <c r="A25" s="26">
        <v>1021</v>
      </c>
      <c r="B25" s="26" t="s">
        <v>1184</v>
      </c>
      <c r="C25" s="26" t="s">
        <v>1254</v>
      </c>
      <c r="D25" s="26" t="s">
        <v>1241</v>
      </c>
      <c r="E25" s="28" t="s">
        <v>1255</v>
      </c>
      <c r="F25" s="19">
        <v>250</v>
      </c>
      <c r="G25" s="6">
        <v>250</v>
      </c>
      <c r="H25" s="6">
        <v>108.3</v>
      </c>
      <c r="I25" s="99">
        <f t="shared" si="0"/>
        <v>43.32</v>
      </c>
    </row>
    <row r="26" spans="1:9" ht="12" customHeight="1">
      <c r="A26" s="26">
        <v>1022</v>
      </c>
      <c r="B26" s="26" t="s">
        <v>1184</v>
      </c>
      <c r="C26" s="26" t="s">
        <v>1254</v>
      </c>
      <c r="D26" s="26" t="s">
        <v>1241</v>
      </c>
      <c r="E26" s="28" t="s">
        <v>1133</v>
      </c>
      <c r="F26" s="19">
        <v>40</v>
      </c>
      <c r="G26" s="6">
        <v>40</v>
      </c>
      <c r="H26" s="6">
        <v>32.2</v>
      </c>
      <c r="I26" s="99">
        <f t="shared" si="0"/>
        <v>80.5</v>
      </c>
    </row>
    <row r="27" spans="1:9" ht="12" customHeight="1">
      <c r="A27" s="26">
        <v>1023</v>
      </c>
      <c r="B27" s="26">
        <v>100</v>
      </c>
      <c r="C27" s="26">
        <v>5164</v>
      </c>
      <c r="D27" s="26">
        <v>5311</v>
      </c>
      <c r="E27" s="28" t="s">
        <v>1258</v>
      </c>
      <c r="F27" s="19">
        <v>25</v>
      </c>
      <c r="G27" s="6">
        <v>25</v>
      </c>
      <c r="H27" s="6">
        <v>0</v>
      </c>
      <c r="I27" s="99">
        <f t="shared" si="0"/>
        <v>0</v>
      </c>
    </row>
    <row r="28" spans="1:9" ht="12" customHeight="1">
      <c r="A28" s="26">
        <v>1024</v>
      </c>
      <c r="B28" s="26">
        <v>100</v>
      </c>
      <c r="C28" s="26">
        <v>5166</v>
      </c>
      <c r="D28" s="26">
        <v>5311</v>
      </c>
      <c r="E28" s="28" t="s">
        <v>1274</v>
      </c>
      <c r="F28" s="19">
        <v>10</v>
      </c>
      <c r="G28" s="6">
        <v>15</v>
      </c>
      <c r="H28" s="6">
        <v>14</v>
      </c>
      <c r="I28" s="99">
        <f t="shared" si="0"/>
        <v>93.33333333333333</v>
      </c>
    </row>
    <row r="29" spans="1:9" ht="12" customHeight="1">
      <c r="A29" s="26">
        <v>1025</v>
      </c>
      <c r="B29" s="32">
        <v>100</v>
      </c>
      <c r="C29" s="32">
        <v>5167</v>
      </c>
      <c r="D29" s="32">
        <v>5311</v>
      </c>
      <c r="E29" s="2" t="s">
        <v>1260</v>
      </c>
      <c r="F29" s="44">
        <v>120</v>
      </c>
      <c r="G29" s="11">
        <v>120</v>
      </c>
      <c r="H29" s="11">
        <v>99.7</v>
      </c>
      <c r="I29" s="99">
        <f t="shared" si="0"/>
        <v>83.08333333333333</v>
      </c>
    </row>
    <row r="30" spans="1:9" ht="12" customHeight="1">
      <c r="A30" s="26">
        <v>1026</v>
      </c>
      <c r="B30" s="26">
        <v>100</v>
      </c>
      <c r="C30" s="26">
        <v>5167</v>
      </c>
      <c r="D30" s="26">
        <v>5311</v>
      </c>
      <c r="E30" s="28" t="s">
        <v>1378</v>
      </c>
      <c r="F30" s="19">
        <v>85</v>
      </c>
      <c r="G30" s="6">
        <v>85</v>
      </c>
      <c r="H30" s="6">
        <v>27.3</v>
      </c>
      <c r="I30" s="99">
        <f t="shared" si="0"/>
        <v>32.11764705882353</v>
      </c>
    </row>
    <row r="31" spans="1:9" ht="12" customHeight="1">
      <c r="A31" s="26">
        <v>1027</v>
      </c>
      <c r="B31" s="26" t="s">
        <v>1184</v>
      </c>
      <c r="C31" s="26" t="s">
        <v>1262</v>
      </c>
      <c r="D31" s="26" t="s">
        <v>1241</v>
      </c>
      <c r="E31" s="28" t="s">
        <v>1484</v>
      </c>
      <c r="F31" s="19">
        <v>40</v>
      </c>
      <c r="G31" s="6">
        <v>40</v>
      </c>
      <c r="H31" s="6">
        <v>25.2</v>
      </c>
      <c r="I31" s="99">
        <f t="shared" si="0"/>
        <v>63</v>
      </c>
    </row>
    <row r="32" spans="1:9" ht="12" customHeight="1">
      <c r="A32" s="26">
        <v>1028</v>
      </c>
      <c r="B32" s="26" t="s">
        <v>1184</v>
      </c>
      <c r="C32" s="26" t="s">
        <v>1262</v>
      </c>
      <c r="D32" s="26" t="s">
        <v>1241</v>
      </c>
      <c r="E32" s="28" t="s">
        <v>1485</v>
      </c>
      <c r="F32" s="19">
        <v>10</v>
      </c>
      <c r="G32" s="6">
        <v>10</v>
      </c>
      <c r="H32" s="6">
        <v>2.9</v>
      </c>
      <c r="I32" s="99">
        <f t="shared" si="0"/>
        <v>28.999999999999996</v>
      </c>
    </row>
    <row r="33" spans="1:9" ht="12" customHeight="1">
      <c r="A33" s="26">
        <v>1029</v>
      </c>
      <c r="B33" s="26" t="s">
        <v>1184</v>
      </c>
      <c r="C33" s="26" t="s">
        <v>1262</v>
      </c>
      <c r="D33" s="26" t="s">
        <v>1241</v>
      </c>
      <c r="E33" s="28" t="s">
        <v>1486</v>
      </c>
      <c r="F33" s="19">
        <v>720</v>
      </c>
      <c r="G33" s="6">
        <v>720</v>
      </c>
      <c r="H33" s="6">
        <v>302.9</v>
      </c>
      <c r="I33" s="99">
        <f t="shared" si="0"/>
        <v>42.06944444444444</v>
      </c>
    </row>
    <row r="34" spans="1:9" ht="12" customHeight="1">
      <c r="A34" s="26">
        <v>1030</v>
      </c>
      <c r="B34" s="26">
        <v>100</v>
      </c>
      <c r="C34" s="26">
        <v>5169</v>
      </c>
      <c r="D34" s="26">
        <v>5311</v>
      </c>
      <c r="E34" s="28" t="s">
        <v>1487</v>
      </c>
      <c r="F34" s="19">
        <v>130</v>
      </c>
      <c r="G34" s="6">
        <v>130</v>
      </c>
      <c r="H34" s="6">
        <v>9.4</v>
      </c>
      <c r="I34" s="99">
        <f t="shared" si="0"/>
        <v>7.230769230769231</v>
      </c>
    </row>
    <row r="35" spans="1:9" ht="12" customHeight="1">
      <c r="A35" s="26">
        <v>1031</v>
      </c>
      <c r="B35" s="26">
        <v>100</v>
      </c>
      <c r="C35" s="26">
        <v>5169</v>
      </c>
      <c r="D35" s="26">
        <v>5311</v>
      </c>
      <c r="E35" s="28" t="s">
        <v>1488</v>
      </c>
      <c r="F35" s="19">
        <v>10</v>
      </c>
      <c r="G35" s="6">
        <v>10</v>
      </c>
      <c r="H35" s="6">
        <v>0</v>
      </c>
      <c r="I35" s="99">
        <f t="shared" si="0"/>
        <v>0</v>
      </c>
    </row>
    <row r="36" spans="1:9" ht="12" customHeight="1">
      <c r="A36" s="26">
        <v>1032</v>
      </c>
      <c r="B36" s="26" t="s">
        <v>1184</v>
      </c>
      <c r="C36" s="26" t="s">
        <v>1262</v>
      </c>
      <c r="D36" s="26" t="s">
        <v>1241</v>
      </c>
      <c r="E36" s="28" t="s">
        <v>1489</v>
      </c>
      <c r="F36" s="19">
        <v>100</v>
      </c>
      <c r="G36" s="6">
        <v>95</v>
      </c>
      <c r="H36" s="6">
        <v>37.4</v>
      </c>
      <c r="I36" s="99">
        <f t="shared" si="0"/>
        <v>39.368421052631575</v>
      </c>
    </row>
    <row r="37" spans="1:9" ht="12" customHeight="1">
      <c r="A37" s="26">
        <v>1033</v>
      </c>
      <c r="B37" s="26" t="s">
        <v>1184</v>
      </c>
      <c r="C37" s="26" t="s">
        <v>1263</v>
      </c>
      <c r="D37" s="26" t="s">
        <v>1241</v>
      </c>
      <c r="E37" s="28" t="s">
        <v>1264</v>
      </c>
      <c r="F37" s="19">
        <v>280</v>
      </c>
      <c r="G37" s="6">
        <v>280</v>
      </c>
      <c r="H37" s="6">
        <v>201.4</v>
      </c>
      <c r="I37" s="99">
        <f t="shared" si="0"/>
        <v>71.92857142857143</v>
      </c>
    </row>
    <row r="38" spans="1:9" ht="12" customHeight="1">
      <c r="A38" s="26">
        <v>1034</v>
      </c>
      <c r="B38" s="26" t="s">
        <v>1184</v>
      </c>
      <c r="C38" s="26" t="s">
        <v>1263</v>
      </c>
      <c r="D38" s="26" t="s">
        <v>1241</v>
      </c>
      <c r="E38" s="28" t="s">
        <v>1265</v>
      </c>
      <c r="F38" s="19">
        <v>10</v>
      </c>
      <c r="G38" s="6">
        <v>10</v>
      </c>
      <c r="H38" s="6">
        <v>2.3</v>
      </c>
      <c r="I38" s="99">
        <f t="shared" si="0"/>
        <v>23</v>
      </c>
    </row>
    <row r="39" spans="1:9" ht="12" customHeight="1">
      <c r="A39" s="26">
        <v>1035</v>
      </c>
      <c r="B39" s="26">
        <v>100</v>
      </c>
      <c r="C39" s="26">
        <v>5171</v>
      </c>
      <c r="D39" s="26">
        <v>5311</v>
      </c>
      <c r="E39" s="28" t="s">
        <v>229</v>
      </c>
      <c r="F39" s="19">
        <v>340</v>
      </c>
      <c r="G39" s="6">
        <v>340</v>
      </c>
      <c r="H39" s="6">
        <v>110.2</v>
      </c>
      <c r="I39" s="99">
        <f t="shared" si="0"/>
        <v>32.41176470588235</v>
      </c>
    </row>
    <row r="40" spans="1:9" ht="12" customHeight="1">
      <c r="A40" s="26">
        <v>1036</v>
      </c>
      <c r="B40" s="26">
        <v>100</v>
      </c>
      <c r="C40" s="26">
        <v>5172</v>
      </c>
      <c r="D40" s="26">
        <v>5311</v>
      </c>
      <c r="E40" s="28" t="s">
        <v>1052</v>
      </c>
      <c r="F40" s="19">
        <v>100</v>
      </c>
      <c r="G40" s="6">
        <v>100</v>
      </c>
      <c r="H40" s="6">
        <v>2.2</v>
      </c>
      <c r="I40" s="99">
        <f t="shared" si="0"/>
        <v>2.2</v>
      </c>
    </row>
    <row r="41" spans="1:9" ht="12" customHeight="1">
      <c r="A41" s="26">
        <v>1037</v>
      </c>
      <c r="B41" s="26" t="s">
        <v>1184</v>
      </c>
      <c r="C41" s="26" t="s">
        <v>1266</v>
      </c>
      <c r="D41" s="26" t="s">
        <v>1241</v>
      </c>
      <c r="E41" s="28" t="s">
        <v>1267</v>
      </c>
      <c r="F41" s="19">
        <v>100</v>
      </c>
      <c r="G41" s="6">
        <v>100</v>
      </c>
      <c r="H41" s="6">
        <v>87.8</v>
      </c>
      <c r="I41" s="99">
        <f t="shared" si="0"/>
        <v>87.8</v>
      </c>
    </row>
    <row r="42" spans="1:9" ht="12" customHeight="1">
      <c r="A42" s="26">
        <v>1038</v>
      </c>
      <c r="B42" s="26" t="s">
        <v>1184</v>
      </c>
      <c r="C42" s="26" t="s">
        <v>1266</v>
      </c>
      <c r="D42" s="26" t="s">
        <v>1241</v>
      </c>
      <c r="E42" s="28" t="s">
        <v>1268</v>
      </c>
      <c r="F42" s="19">
        <v>30</v>
      </c>
      <c r="G42" s="6">
        <v>30</v>
      </c>
      <c r="H42" s="6">
        <v>11.8</v>
      </c>
      <c r="I42" s="99">
        <f t="shared" si="0"/>
        <v>39.333333333333336</v>
      </c>
    </row>
    <row r="43" spans="1:9" ht="12" customHeight="1">
      <c r="A43" s="26">
        <v>1039</v>
      </c>
      <c r="B43" s="26" t="s">
        <v>1184</v>
      </c>
      <c r="C43" s="26" t="s">
        <v>1269</v>
      </c>
      <c r="D43" s="26" t="s">
        <v>1241</v>
      </c>
      <c r="E43" s="28" t="s">
        <v>1270</v>
      </c>
      <c r="F43" s="19">
        <v>15</v>
      </c>
      <c r="G43" s="6">
        <v>15</v>
      </c>
      <c r="H43" s="6">
        <v>7.6</v>
      </c>
      <c r="I43" s="99">
        <f t="shared" si="0"/>
        <v>50.66666666666666</v>
      </c>
    </row>
    <row r="44" spans="1:9" ht="12" customHeight="1">
      <c r="A44" s="26">
        <v>1040</v>
      </c>
      <c r="B44" s="31" t="s">
        <v>1184</v>
      </c>
      <c r="C44" s="26">
        <v>5361</v>
      </c>
      <c r="D44" s="26" t="s">
        <v>1241</v>
      </c>
      <c r="E44" s="28" t="s">
        <v>1271</v>
      </c>
      <c r="F44" s="19">
        <v>15</v>
      </c>
      <c r="G44" s="6">
        <v>15</v>
      </c>
      <c r="H44" s="6">
        <v>6.2</v>
      </c>
      <c r="I44" s="99">
        <f t="shared" si="0"/>
        <v>41.333333333333336</v>
      </c>
    </row>
    <row r="45" spans="1:9" ht="12" customHeight="1">
      <c r="A45" s="26">
        <v>1041</v>
      </c>
      <c r="B45" s="26" t="s">
        <v>1184</v>
      </c>
      <c r="C45" s="26">
        <v>5362</v>
      </c>
      <c r="D45" s="26" t="s">
        <v>1241</v>
      </c>
      <c r="E45" s="28" t="s">
        <v>1272</v>
      </c>
      <c r="F45" s="19">
        <v>2</v>
      </c>
      <c r="G45" s="6">
        <v>2</v>
      </c>
      <c r="H45" s="6">
        <v>1.6</v>
      </c>
      <c r="I45" s="99">
        <f t="shared" si="0"/>
        <v>80</v>
      </c>
    </row>
    <row r="46" spans="1:9" ht="12" customHeight="1">
      <c r="A46" s="26">
        <v>1623</v>
      </c>
      <c r="B46" s="26">
        <v>100</v>
      </c>
      <c r="C46" s="26">
        <v>5429</v>
      </c>
      <c r="D46" s="26">
        <v>5311</v>
      </c>
      <c r="E46" s="28" t="s">
        <v>658</v>
      </c>
      <c r="F46" s="19">
        <v>0</v>
      </c>
      <c r="G46" s="6">
        <v>0</v>
      </c>
      <c r="H46" s="6">
        <v>-67.8</v>
      </c>
      <c r="I46" s="620" t="s">
        <v>1178</v>
      </c>
    </row>
    <row r="47" spans="1:9" ht="13.5" customHeight="1">
      <c r="A47" s="27"/>
      <c r="B47" s="21" t="s">
        <v>1049</v>
      </c>
      <c r="C47" s="22"/>
      <c r="D47" s="4"/>
      <c r="E47" s="29" t="s">
        <v>1007</v>
      </c>
      <c r="F47" s="23">
        <f>SUBTOTAL(9,F5:F46)</f>
        <v>40372</v>
      </c>
      <c r="G47" s="7">
        <f>SUBTOTAL(9,G5:G46)</f>
        <v>40606.5</v>
      </c>
      <c r="H47" s="7">
        <f>SUBTOTAL(9,H5:H46)</f>
        <v>16253.499999999998</v>
      </c>
      <c r="I47" s="101">
        <f t="shared" si="0"/>
        <v>40.026842993116865</v>
      </c>
    </row>
    <row r="48" spans="1:9" ht="12" customHeight="1">
      <c r="A48" s="26">
        <v>1042</v>
      </c>
      <c r="B48" s="26">
        <v>101</v>
      </c>
      <c r="C48" s="26">
        <v>5166</v>
      </c>
      <c r="D48" s="26">
        <v>3749</v>
      </c>
      <c r="E48" s="28" t="s">
        <v>1274</v>
      </c>
      <c r="F48" s="19">
        <v>20</v>
      </c>
      <c r="G48" s="6">
        <v>20</v>
      </c>
      <c r="H48" s="6">
        <v>0</v>
      </c>
      <c r="I48" s="99">
        <f t="shared" si="0"/>
        <v>0</v>
      </c>
    </row>
    <row r="49" spans="1:31" s="9" customFormat="1" ht="12" customHeight="1">
      <c r="A49" s="26">
        <v>1043</v>
      </c>
      <c r="B49" s="26" t="s">
        <v>1124</v>
      </c>
      <c r="C49" s="26" t="s">
        <v>1262</v>
      </c>
      <c r="D49" s="26">
        <v>1014</v>
      </c>
      <c r="E49" s="28" t="s">
        <v>1490</v>
      </c>
      <c r="F49" s="19">
        <v>20</v>
      </c>
      <c r="G49" s="6">
        <v>20</v>
      </c>
      <c r="H49" s="6">
        <v>0</v>
      </c>
      <c r="I49" s="99">
        <f t="shared" si="0"/>
        <v>0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31" s="9" customFormat="1" ht="12" customHeight="1">
      <c r="A50" s="26">
        <v>1620</v>
      </c>
      <c r="B50" s="26">
        <v>101</v>
      </c>
      <c r="C50" s="26">
        <v>5169</v>
      </c>
      <c r="D50" s="26">
        <v>1036</v>
      </c>
      <c r="E50" s="28" t="s">
        <v>281</v>
      </c>
      <c r="F50" s="19">
        <v>0</v>
      </c>
      <c r="G50" s="6">
        <v>596.4</v>
      </c>
      <c r="H50" s="6">
        <v>14.7</v>
      </c>
      <c r="I50" s="99">
        <f t="shared" si="0"/>
        <v>2.464788732394366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spans="1:9" ht="12" customHeight="1">
      <c r="A51" s="26">
        <v>1044</v>
      </c>
      <c r="B51" s="26" t="s">
        <v>1124</v>
      </c>
      <c r="C51" s="26" t="s">
        <v>1262</v>
      </c>
      <c r="D51" s="26">
        <v>1037</v>
      </c>
      <c r="E51" s="28" t="s">
        <v>1491</v>
      </c>
      <c r="F51" s="19">
        <v>35</v>
      </c>
      <c r="G51" s="6">
        <v>35</v>
      </c>
      <c r="H51" s="6">
        <v>0</v>
      </c>
      <c r="I51" s="99">
        <f t="shared" si="0"/>
        <v>0</v>
      </c>
    </row>
    <row r="52" spans="1:9" ht="12" customHeight="1">
      <c r="A52" s="26">
        <v>1619</v>
      </c>
      <c r="B52" s="26">
        <v>101</v>
      </c>
      <c r="C52" s="26">
        <v>5169</v>
      </c>
      <c r="D52" s="26">
        <v>1037</v>
      </c>
      <c r="E52" s="28" t="s">
        <v>320</v>
      </c>
      <c r="F52" s="19">
        <v>0</v>
      </c>
      <c r="G52" s="6">
        <v>435.5</v>
      </c>
      <c r="H52" s="6">
        <v>174.2</v>
      </c>
      <c r="I52" s="99">
        <f t="shared" si="0"/>
        <v>40</v>
      </c>
    </row>
    <row r="53" spans="1:9" ht="12" customHeight="1">
      <c r="A53" s="26">
        <v>1045</v>
      </c>
      <c r="B53" s="26" t="s">
        <v>1124</v>
      </c>
      <c r="C53" s="26" t="s">
        <v>1262</v>
      </c>
      <c r="D53" s="26">
        <v>2369</v>
      </c>
      <c r="E53" s="28" t="s">
        <v>1492</v>
      </c>
      <c r="F53" s="19">
        <v>100</v>
      </c>
      <c r="G53" s="6">
        <v>100</v>
      </c>
      <c r="H53" s="6">
        <v>7.1</v>
      </c>
      <c r="I53" s="99">
        <f t="shared" si="0"/>
        <v>7.1</v>
      </c>
    </row>
    <row r="54" spans="1:9" ht="12" customHeight="1">
      <c r="A54" s="26">
        <v>1608</v>
      </c>
      <c r="B54" s="26">
        <v>101</v>
      </c>
      <c r="C54" s="26">
        <v>5169</v>
      </c>
      <c r="D54" s="26">
        <v>3716</v>
      </c>
      <c r="E54" s="28" t="s">
        <v>321</v>
      </c>
      <c r="F54" s="19">
        <v>0</v>
      </c>
      <c r="G54" s="6">
        <v>62</v>
      </c>
      <c r="H54" s="6">
        <v>0</v>
      </c>
      <c r="I54" s="99">
        <f t="shared" si="0"/>
        <v>0</v>
      </c>
    </row>
    <row r="55" spans="1:9" ht="12" customHeight="1">
      <c r="A55" s="26">
        <v>1046</v>
      </c>
      <c r="B55" s="26" t="s">
        <v>1124</v>
      </c>
      <c r="C55" s="26" t="s">
        <v>1262</v>
      </c>
      <c r="D55" s="26">
        <v>3741</v>
      </c>
      <c r="E55" s="28" t="s">
        <v>1493</v>
      </c>
      <c r="F55" s="19">
        <v>60</v>
      </c>
      <c r="G55" s="6">
        <v>60</v>
      </c>
      <c r="H55" s="6">
        <v>0</v>
      </c>
      <c r="I55" s="99">
        <f t="shared" si="0"/>
        <v>0</v>
      </c>
    </row>
    <row r="56" spans="1:9" ht="12" customHeight="1">
      <c r="A56" s="26">
        <v>1047</v>
      </c>
      <c r="B56" s="26" t="s">
        <v>1124</v>
      </c>
      <c r="C56" s="26" t="s">
        <v>1262</v>
      </c>
      <c r="D56" s="26">
        <v>3742</v>
      </c>
      <c r="E56" s="28" t="s">
        <v>1494</v>
      </c>
      <c r="F56" s="19">
        <v>50</v>
      </c>
      <c r="G56" s="6">
        <v>50</v>
      </c>
      <c r="H56" s="6">
        <v>0</v>
      </c>
      <c r="I56" s="99">
        <f t="shared" si="0"/>
        <v>0</v>
      </c>
    </row>
    <row r="57" spans="1:9" ht="12" customHeight="1">
      <c r="A57" s="26">
        <v>1048</v>
      </c>
      <c r="B57" s="26" t="s">
        <v>1124</v>
      </c>
      <c r="C57" s="26" t="s">
        <v>1262</v>
      </c>
      <c r="D57" s="26">
        <v>3742</v>
      </c>
      <c r="E57" s="28" t="s">
        <v>1495</v>
      </c>
      <c r="F57" s="19">
        <v>10</v>
      </c>
      <c r="G57" s="6">
        <v>10</v>
      </c>
      <c r="H57" s="6">
        <v>0</v>
      </c>
      <c r="I57" s="99">
        <f t="shared" si="0"/>
        <v>0</v>
      </c>
    </row>
    <row r="58" spans="1:9" ht="12" customHeight="1">
      <c r="A58" s="26">
        <v>1049</v>
      </c>
      <c r="B58" s="26" t="s">
        <v>1124</v>
      </c>
      <c r="C58" s="26" t="s">
        <v>1262</v>
      </c>
      <c r="D58" s="26" t="s">
        <v>1275</v>
      </c>
      <c r="E58" s="28" t="s">
        <v>1496</v>
      </c>
      <c r="F58" s="19">
        <v>225</v>
      </c>
      <c r="G58" s="6">
        <v>225</v>
      </c>
      <c r="H58" s="6">
        <v>190.2</v>
      </c>
      <c r="I58" s="99">
        <f t="shared" si="0"/>
        <v>84.53333333333333</v>
      </c>
    </row>
    <row r="59" spans="1:9" ht="12" customHeight="1">
      <c r="A59" s="26">
        <v>1050</v>
      </c>
      <c r="B59" s="26" t="s">
        <v>1124</v>
      </c>
      <c r="C59" s="26" t="s">
        <v>1262</v>
      </c>
      <c r="D59" s="26" t="s">
        <v>1275</v>
      </c>
      <c r="E59" s="28" t="s">
        <v>1497</v>
      </c>
      <c r="F59" s="19">
        <v>550</v>
      </c>
      <c r="G59" s="6">
        <v>550</v>
      </c>
      <c r="H59" s="6">
        <v>9.2</v>
      </c>
      <c r="I59" s="99">
        <f t="shared" si="0"/>
        <v>1.6727272727272726</v>
      </c>
    </row>
    <row r="60" spans="1:9" ht="12" customHeight="1">
      <c r="A60" s="26">
        <v>1051</v>
      </c>
      <c r="B60" s="26" t="s">
        <v>1124</v>
      </c>
      <c r="C60" s="26" t="s">
        <v>1262</v>
      </c>
      <c r="D60" s="26" t="s">
        <v>1273</v>
      </c>
      <c r="E60" s="28" t="s">
        <v>1498</v>
      </c>
      <c r="F60" s="19">
        <v>130</v>
      </c>
      <c r="G60" s="6">
        <v>130</v>
      </c>
      <c r="H60" s="6">
        <v>40.5</v>
      </c>
      <c r="I60" s="99">
        <f t="shared" si="0"/>
        <v>31.153846153846153</v>
      </c>
    </row>
    <row r="61" spans="1:9" ht="12" customHeight="1">
      <c r="A61" s="26">
        <v>1052</v>
      </c>
      <c r="B61" s="26" t="s">
        <v>1124</v>
      </c>
      <c r="C61" s="26" t="s">
        <v>1262</v>
      </c>
      <c r="D61" s="26" t="s">
        <v>1273</v>
      </c>
      <c r="E61" s="28" t="s">
        <v>1499</v>
      </c>
      <c r="F61" s="19">
        <v>130</v>
      </c>
      <c r="G61" s="6">
        <v>130</v>
      </c>
      <c r="H61" s="6">
        <v>40.5</v>
      </c>
      <c r="I61" s="99">
        <f t="shared" si="0"/>
        <v>31.153846153846153</v>
      </c>
    </row>
    <row r="62" spans="1:9" ht="12" customHeight="1">
      <c r="A62" s="26">
        <v>1053</v>
      </c>
      <c r="B62" s="26" t="s">
        <v>1124</v>
      </c>
      <c r="C62" s="26" t="s">
        <v>1262</v>
      </c>
      <c r="D62" s="26" t="s">
        <v>1276</v>
      </c>
      <c r="E62" s="28" t="s">
        <v>1500</v>
      </c>
      <c r="F62" s="19">
        <v>270</v>
      </c>
      <c r="G62" s="6">
        <v>270</v>
      </c>
      <c r="H62" s="6">
        <v>60.1</v>
      </c>
      <c r="I62" s="99">
        <f t="shared" si="0"/>
        <v>22.25925925925926</v>
      </c>
    </row>
    <row r="63" spans="1:9" ht="12" customHeight="1">
      <c r="A63" s="26">
        <v>1054</v>
      </c>
      <c r="B63" s="26">
        <v>101</v>
      </c>
      <c r="C63" s="26">
        <v>5169</v>
      </c>
      <c r="D63" s="26">
        <v>3792</v>
      </c>
      <c r="E63" s="28" t="s">
        <v>1501</v>
      </c>
      <c r="F63" s="19">
        <v>235</v>
      </c>
      <c r="G63" s="6">
        <v>235</v>
      </c>
      <c r="H63" s="6">
        <v>112</v>
      </c>
      <c r="I63" s="99">
        <f t="shared" si="0"/>
        <v>47.65957446808511</v>
      </c>
    </row>
    <row r="64" spans="1:9" ht="12" customHeight="1">
      <c r="A64" s="26">
        <v>1055</v>
      </c>
      <c r="B64" s="26">
        <v>101</v>
      </c>
      <c r="C64" s="26">
        <v>5169</v>
      </c>
      <c r="D64" s="26">
        <v>3792</v>
      </c>
      <c r="E64" s="28" t="s">
        <v>1502</v>
      </c>
      <c r="F64" s="19">
        <v>200</v>
      </c>
      <c r="G64" s="6">
        <v>200</v>
      </c>
      <c r="H64" s="6">
        <v>139.4</v>
      </c>
      <c r="I64" s="99">
        <f t="shared" si="0"/>
        <v>69.7</v>
      </c>
    </row>
    <row r="65" spans="1:9" ht="12" customHeight="1">
      <c r="A65" s="26">
        <v>1056</v>
      </c>
      <c r="B65" s="31">
        <v>101</v>
      </c>
      <c r="C65" s="26">
        <v>5175</v>
      </c>
      <c r="D65" s="26">
        <v>3749</v>
      </c>
      <c r="E65" s="28" t="s">
        <v>1277</v>
      </c>
      <c r="F65" s="19">
        <v>5</v>
      </c>
      <c r="G65" s="6">
        <v>5</v>
      </c>
      <c r="H65" s="6">
        <v>0.5</v>
      </c>
      <c r="I65" s="99">
        <f t="shared" si="0"/>
        <v>10</v>
      </c>
    </row>
    <row r="66" spans="1:9" ht="12" customHeight="1">
      <c r="A66" s="26">
        <v>1057</v>
      </c>
      <c r="B66" s="31">
        <v>101</v>
      </c>
      <c r="C66" s="26">
        <v>5219</v>
      </c>
      <c r="D66" s="26">
        <v>3792</v>
      </c>
      <c r="E66" s="28" t="s">
        <v>1503</v>
      </c>
      <c r="F66" s="19">
        <v>100</v>
      </c>
      <c r="G66" s="6">
        <v>0</v>
      </c>
      <c r="H66" s="6">
        <v>0</v>
      </c>
      <c r="I66" s="620" t="s">
        <v>1178</v>
      </c>
    </row>
    <row r="67" spans="1:9" ht="12" customHeight="1">
      <c r="A67" s="26">
        <v>1576</v>
      </c>
      <c r="B67" s="31">
        <v>101</v>
      </c>
      <c r="C67" s="26">
        <v>5222</v>
      </c>
      <c r="D67" s="26">
        <v>3792</v>
      </c>
      <c r="E67" s="28" t="s">
        <v>1333</v>
      </c>
      <c r="F67" s="19">
        <v>0</v>
      </c>
      <c r="G67" s="6">
        <v>122</v>
      </c>
      <c r="H67" s="6">
        <v>86</v>
      </c>
      <c r="I67" s="620">
        <f t="shared" si="0"/>
        <v>70.49180327868852</v>
      </c>
    </row>
    <row r="68" spans="1:9" ht="12" customHeight="1">
      <c r="A68" s="26">
        <v>1058</v>
      </c>
      <c r="B68" s="31">
        <v>101</v>
      </c>
      <c r="C68" s="26">
        <v>5229</v>
      </c>
      <c r="D68" s="26">
        <v>3792</v>
      </c>
      <c r="E68" s="28" t="s">
        <v>1504</v>
      </c>
      <c r="F68" s="19">
        <v>100</v>
      </c>
      <c r="G68" s="6">
        <v>0</v>
      </c>
      <c r="H68" s="6">
        <v>0</v>
      </c>
      <c r="I68" s="620" t="s">
        <v>1178</v>
      </c>
    </row>
    <row r="69" spans="1:9" ht="12" customHeight="1">
      <c r="A69" s="26">
        <v>1578</v>
      </c>
      <c r="B69" s="31">
        <v>101</v>
      </c>
      <c r="C69" s="26">
        <v>5331</v>
      </c>
      <c r="D69" s="26">
        <v>3792</v>
      </c>
      <c r="E69" s="28" t="s">
        <v>330</v>
      </c>
      <c r="F69" s="19">
        <v>0</v>
      </c>
      <c r="G69" s="6">
        <v>20</v>
      </c>
      <c r="H69" s="6">
        <v>20</v>
      </c>
      <c r="I69" s="99">
        <f t="shared" si="0"/>
        <v>100</v>
      </c>
    </row>
    <row r="70" spans="1:9" ht="12" customHeight="1">
      <c r="A70" s="26">
        <v>1577</v>
      </c>
      <c r="B70" s="31">
        <v>101</v>
      </c>
      <c r="C70" s="26">
        <v>5339</v>
      </c>
      <c r="D70" s="26">
        <v>3792</v>
      </c>
      <c r="E70" s="28" t="s">
        <v>282</v>
      </c>
      <c r="F70" s="19">
        <v>0</v>
      </c>
      <c r="G70" s="6">
        <v>58</v>
      </c>
      <c r="H70" s="6">
        <v>34.8</v>
      </c>
      <c r="I70" s="99">
        <f t="shared" si="0"/>
        <v>60</v>
      </c>
    </row>
    <row r="71" spans="1:9" ht="13.5" customHeight="1">
      <c r="A71" s="27"/>
      <c r="B71" s="21" t="s">
        <v>1278</v>
      </c>
      <c r="C71" s="22"/>
      <c r="D71" s="22"/>
      <c r="E71" s="29" t="s">
        <v>1037</v>
      </c>
      <c r="F71" s="23">
        <f>SUBTOTAL(9,F48:F68)</f>
        <v>2240</v>
      </c>
      <c r="G71" s="7">
        <f>SUBTOTAL(9,G48:G70)</f>
        <v>3333.9</v>
      </c>
      <c r="H71" s="7">
        <f>SUBTOTAL(9,H48:H70)</f>
        <v>929.1999999999998</v>
      </c>
      <c r="I71" s="101">
        <f t="shared" si="0"/>
        <v>27.871261885479466</v>
      </c>
    </row>
    <row r="72" spans="1:9" ht="12" customHeight="1">
      <c r="A72" s="26">
        <v>1059</v>
      </c>
      <c r="B72" s="31">
        <v>102</v>
      </c>
      <c r="C72" s="26">
        <v>5139</v>
      </c>
      <c r="D72" s="26">
        <v>3639</v>
      </c>
      <c r="E72" s="28" t="s">
        <v>1481</v>
      </c>
      <c r="F72" s="19">
        <v>100</v>
      </c>
      <c r="G72" s="6">
        <v>100</v>
      </c>
      <c r="H72" s="6">
        <v>58.3</v>
      </c>
      <c r="I72" s="99">
        <f t="shared" si="0"/>
        <v>58.3</v>
      </c>
    </row>
    <row r="73" spans="1:9" ht="12" customHeight="1">
      <c r="A73" s="26">
        <v>1060</v>
      </c>
      <c r="B73" s="26">
        <v>102</v>
      </c>
      <c r="C73" s="26" t="s">
        <v>1279</v>
      </c>
      <c r="D73" s="26">
        <v>3419</v>
      </c>
      <c r="E73" s="28" t="s">
        <v>1505</v>
      </c>
      <c r="F73" s="19">
        <v>7200</v>
      </c>
      <c r="G73" s="6">
        <v>7200</v>
      </c>
      <c r="H73" s="6">
        <v>3553.5</v>
      </c>
      <c r="I73" s="99">
        <f t="shared" si="0"/>
        <v>49.354166666666664</v>
      </c>
    </row>
    <row r="74" spans="1:9" ht="12" customHeight="1">
      <c r="A74" s="26">
        <v>1061</v>
      </c>
      <c r="B74" s="26">
        <v>102</v>
      </c>
      <c r="C74" s="26">
        <v>5141</v>
      </c>
      <c r="D74" s="26">
        <v>3612</v>
      </c>
      <c r="E74" s="28" t="s">
        <v>1506</v>
      </c>
      <c r="F74" s="19">
        <v>18900</v>
      </c>
      <c r="G74" s="6">
        <v>18900</v>
      </c>
      <c r="H74" s="6">
        <v>9541.8</v>
      </c>
      <c r="I74" s="99">
        <f t="shared" si="0"/>
        <v>50.48571428571428</v>
      </c>
    </row>
    <row r="75" spans="1:9" ht="12" customHeight="1">
      <c r="A75" s="26">
        <v>1062</v>
      </c>
      <c r="B75" s="31">
        <v>102</v>
      </c>
      <c r="C75" s="26">
        <v>5142</v>
      </c>
      <c r="D75" s="26">
        <v>6310</v>
      </c>
      <c r="E75" s="28" t="s">
        <v>1146</v>
      </c>
      <c r="F75" s="19">
        <v>17</v>
      </c>
      <c r="G75" s="6">
        <v>17</v>
      </c>
      <c r="H75" s="6">
        <v>0</v>
      </c>
      <c r="I75" s="99">
        <f t="shared" si="0"/>
        <v>0</v>
      </c>
    </row>
    <row r="76" spans="1:9" ht="12" customHeight="1">
      <c r="A76" s="26">
        <v>1063</v>
      </c>
      <c r="B76" s="31">
        <v>102</v>
      </c>
      <c r="C76" s="26">
        <v>5149</v>
      </c>
      <c r="D76" s="26">
        <v>6310</v>
      </c>
      <c r="E76" s="28" t="s">
        <v>1507</v>
      </c>
      <c r="F76" s="19">
        <v>100</v>
      </c>
      <c r="G76" s="6">
        <v>100</v>
      </c>
      <c r="H76" s="6">
        <v>6898.2</v>
      </c>
      <c r="I76" s="99">
        <f t="shared" si="0"/>
        <v>6898.2</v>
      </c>
    </row>
    <row r="77" spans="1:9" ht="12" customHeight="1">
      <c r="A77" s="26">
        <v>1064</v>
      </c>
      <c r="B77" s="26" t="s">
        <v>1161</v>
      </c>
      <c r="C77" s="26" t="s">
        <v>1280</v>
      </c>
      <c r="D77" s="26" t="s">
        <v>1189</v>
      </c>
      <c r="E77" s="28" t="s">
        <v>1281</v>
      </c>
      <c r="F77" s="19">
        <v>850</v>
      </c>
      <c r="G77" s="6">
        <v>850</v>
      </c>
      <c r="H77" s="6">
        <v>357</v>
      </c>
      <c r="I77" s="99">
        <f aca="true" t="shared" si="1" ref="I77:I147">(H77/G77)*100</f>
        <v>42</v>
      </c>
    </row>
    <row r="78" spans="1:9" ht="12" customHeight="1">
      <c r="A78" s="26">
        <v>1065</v>
      </c>
      <c r="B78" s="64">
        <v>102</v>
      </c>
      <c r="C78" s="26">
        <v>5166</v>
      </c>
      <c r="D78" s="26">
        <v>6409</v>
      </c>
      <c r="E78" s="28" t="s">
        <v>1274</v>
      </c>
      <c r="F78" s="19">
        <v>850</v>
      </c>
      <c r="G78" s="6">
        <v>850</v>
      </c>
      <c r="H78" s="6">
        <v>569.5</v>
      </c>
      <c r="I78" s="99">
        <f t="shared" si="1"/>
        <v>67</v>
      </c>
    </row>
    <row r="79" spans="1:9" ht="12" customHeight="1">
      <c r="A79" s="26">
        <v>1066</v>
      </c>
      <c r="B79" s="64">
        <v>102</v>
      </c>
      <c r="C79" s="26">
        <v>5166</v>
      </c>
      <c r="D79" s="26">
        <v>3635</v>
      </c>
      <c r="E79" s="28" t="s">
        <v>1389</v>
      </c>
      <c r="F79" s="19">
        <v>400</v>
      </c>
      <c r="G79" s="6">
        <v>400</v>
      </c>
      <c r="H79" s="6">
        <v>131.3</v>
      </c>
      <c r="I79" s="99">
        <f t="shared" si="1"/>
        <v>32.825</v>
      </c>
    </row>
    <row r="80" spans="1:9" ht="12" customHeight="1">
      <c r="A80" s="26">
        <v>1067</v>
      </c>
      <c r="B80" s="31">
        <v>102</v>
      </c>
      <c r="C80" s="26">
        <v>5166</v>
      </c>
      <c r="D80" s="26">
        <v>6409</v>
      </c>
      <c r="E80" s="28" t="s">
        <v>1508</v>
      </c>
      <c r="F80" s="19">
        <v>1720</v>
      </c>
      <c r="G80" s="6">
        <v>1720</v>
      </c>
      <c r="H80" s="6">
        <v>1253.7</v>
      </c>
      <c r="I80" s="99">
        <f t="shared" si="1"/>
        <v>72.88953488372093</v>
      </c>
    </row>
    <row r="81" spans="1:9" ht="12" customHeight="1">
      <c r="A81" s="26">
        <v>1068</v>
      </c>
      <c r="B81" s="31" t="s">
        <v>1161</v>
      </c>
      <c r="C81" s="26" t="s">
        <v>1262</v>
      </c>
      <c r="D81" s="26" t="s">
        <v>1282</v>
      </c>
      <c r="E81" s="28" t="s">
        <v>1509</v>
      </c>
      <c r="F81" s="19">
        <v>170</v>
      </c>
      <c r="G81" s="6">
        <v>170</v>
      </c>
      <c r="H81" s="6">
        <v>51.3</v>
      </c>
      <c r="I81" s="99">
        <f t="shared" si="1"/>
        <v>30.176470588235293</v>
      </c>
    </row>
    <row r="82" spans="1:9" ht="12" customHeight="1">
      <c r="A82" s="26">
        <v>1069</v>
      </c>
      <c r="B82" s="31" t="s">
        <v>1161</v>
      </c>
      <c r="C82" s="26" t="s">
        <v>1262</v>
      </c>
      <c r="D82" s="26">
        <v>6409</v>
      </c>
      <c r="E82" s="28" t="s">
        <v>1489</v>
      </c>
      <c r="F82" s="19">
        <v>300</v>
      </c>
      <c r="G82" s="6">
        <v>300</v>
      </c>
      <c r="H82" s="6">
        <v>171.5</v>
      </c>
      <c r="I82" s="99">
        <f t="shared" si="1"/>
        <v>57.166666666666664</v>
      </c>
    </row>
    <row r="83" spans="1:9" ht="12" customHeight="1">
      <c r="A83" s="26">
        <v>1604</v>
      </c>
      <c r="B83" s="31">
        <v>102</v>
      </c>
      <c r="C83" s="26">
        <v>5193</v>
      </c>
      <c r="D83" s="26">
        <v>2221</v>
      </c>
      <c r="E83" s="452" t="s">
        <v>1365</v>
      </c>
      <c r="F83" s="19">
        <v>0</v>
      </c>
      <c r="G83" s="6">
        <v>3870</v>
      </c>
      <c r="H83" s="6">
        <v>1934.8</v>
      </c>
      <c r="I83" s="99">
        <f t="shared" si="1"/>
        <v>49.99483204134367</v>
      </c>
    </row>
    <row r="84" spans="1:9" ht="12" customHeight="1">
      <c r="A84" s="26">
        <v>1070</v>
      </c>
      <c r="B84" s="31" t="s">
        <v>1161</v>
      </c>
      <c r="C84" s="26" t="s">
        <v>1283</v>
      </c>
      <c r="D84" s="26" t="s">
        <v>1284</v>
      </c>
      <c r="E84" s="28" t="s">
        <v>1401</v>
      </c>
      <c r="F84" s="19">
        <v>16</v>
      </c>
      <c r="G84" s="6">
        <v>16</v>
      </c>
      <c r="H84" s="6">
        <v>19.9</v>
      </c>
      <c r="I84" s="99">
        <f t="shared" si="1"/>
        <v>124.37499999999999</v>
      </c>
    </row>
    <row r="85" spans="1:9" ht="12" customHeight="1">
      <c r="A85" s="26">
        <v>1622</v>
      </c>
      <c r="B85" s="31">
        <v>102</v>
      </c>
      <c r="C85" s="26">
        <v>5222</v>
      </c>
      <c r="D85" s="26">
        <v>2140</v>
      </c>
      <c r="E85" s="28" t="s">
        <v>283</v>
      </c>
      <c r="F85" s="19">
        <v>0</v>
      </c>
      <c r="G85" s="6">
        <v>10</v>
      </c>
      <c r="H85" s="6">
        <v>0</v>
      </c>
      <c r="I85" s="99">
        <f t="shared" si="1"/>
        <v>0</v>
      </c>
    </row>
    <row r="86" spans="1:9" ht="12" customHeight="1">
      <c r="A86" s="26">
        <v>1071</v>
      </c>
      <c r="B86" s="26">
        <v>102</v>
      </c>
      <c r="C86" s="26" t="s">
        <v>1285</v>
      </c>
      <c r="D86" s="26" t="s">
        <v>1284</v>
      </c>
      <c r="E86" s="28" t="s">
        <v>1510</v>
      </c>
      <c r="F86" s="19">
        <v>130</v>
      </c>
      <c r="G86" s="6">
        <v>130</v>
      </c>
      <c r="H86" s="6">
        <v>130</v>
      </c>
      <c r="I86" s="99">
        <f t="shared" si="1"/>
        <v>100</v>
      </c>
    </row>
    <row r="87" spans="1:9" ht="12" customHeight="1">
      <c r="A87" s="26">
        <v>1072</v>
      </c>
      <c r="B87" s="26">
        <v>102</v>
      </c>
      <c r="C87" s="26">
        <v>5229</v>
      </c>
      <c r="D87" s="26">
        <v>2140</v>
      </c>
      <c r="E87" s="28" t="s">
        <v>1511</v>
      </c>
      <c r="F87" s="19">
        <v>35</v>
      </c>
      <c r="G87" s="6">
        <v>35</v>
      </c>
      <c r="H87" s="6">
        <v>32.1</v>
      </c>
      <c r="I87" s="99">
        <f t="shared" si="1"/>
        <v>91.71428571428571</v>
      </c>
    </row>
    <row r="88" spans="1:9" ht="12" customHeight="1">
      <c r="A88" s="26">
        <v>1073</v>
      </c>
      <c r="B88" s="26">
        <v>102</v>
      </c>
      <c r="C88" s="26" t="s">
        <v>1285</v>
      </c>
      <c r="D88" s="26" t="s">
        <v>1211</v>
      </c>
      <c r="E88" s="28" t="s">
        <v>1512</v>
      </c>
      <c r="F88" s="19">
        <v>30</v>
      </c>
      <c r="G88" s="6">
        <v>30</v>
      </c>
      <c r="H88" s="6">
        <v>30</v>
      </c>
      <c r="I88" s="99">
        <f t="shared" si="1"/>
        <v>100</v>
      </c>
    </row>
    <row r="89" spans="1:9" ht="12" customHeight="1">
      <c r="A89" s="26">
        <v>1074</v>
      </c>
      <c r="B89" s="65">
        <v>102</v>
      </c>
      <c r="C89" s="32">
        <v>5229</v>
      </c>
      <c r="D89" s="315">
        <v>3322</v>
      </c>
      <c r="E89" s="2" t="s">
        <v>1513</v>
      </c>
      <c r="F89" s="19">
        <v>100</v>
      </c>
      <c r="G89" s="6">
        <v>100</v>
      </c>
      <c r="H89" s="6">
        <v>99.1</v>
      </c>
      <c r="I89" s="99">
        <f t="shared" si="1"/>
        <v>99.1</v>
      </c>
    </row>
    <row r="90" spans="1:9" ht="12" customHeight="1">
      <c r="A90" s="26">
        <v>1075</v>
      </c>
      <c r="B90" s="26">
        <v>102</v>
      </c>
      <c r="C90" s="26" t="s">
        <v>1285</v>
      </c>
      <c r="D90" s="26">
        <v>3639</v>
      </c>
      <c r="E90" s="28" t="s">
        <v>1514</v>
      </c>
      <c r="F90" s="19">
        <v>160</v>
      </c>
      <c r="G90" s="6">
        <v>160</v>
      </c>
      <c r="H90" s="6">
        <v>158.1</v>
      </c>
      <c r="I90" s="99">
        <f t="shared" si="1"/>
        <v>98.81249999999999</v>
      </c>
    </row>
    <row r="91" spans="1:9" ht="12" customHeight="1">
      <c r="A91" s="26">
        <v>1076</v>
      </c>
      <c r="B91" s="31">
        <v>102</v>
      </c>
      <c r="C91" s="26">
        <v>5229</v>
      </c>
      <c r="D91" s="26">
        <v>3639</v>
      </c>
      <c r="E91" s="28" t="s">
        <v>1515</v>
      </c>
      <c r="F91" s="19">
        <v>100</v>
      </c>
      <c r="G91" s="6">
        <v>100</v>
      </c>
      <c r="H91" s="6">
        <v>99</v>
      </c>
      <c r="I91" s="99">
        <f t="shared" si="1"/>
        <v>99</v>
      </c>
    </row>
    <row r="92" spans="1:9" ht="12" customHeight="1">
      <c r="A92" s="26">
        <v>1077</v>
      </c>
      <c r="B92" s="31">
        <v>102</v>
      </c>
      <c r="C92" s="26">
        <v>5229</v>
      </c>
      <c r="D92" s="26">
        <v>3639</v>
      </c>
      <c r="E92" s="28" t="s">
        <v>1516</v>
      </c>
      <c r="F92" s="19">
        <v>100</v>
      </c>
      <c r="G92" s="6">
        <v>100</v>
      </c>
      <c r="H92" s="6">
        <v>97.7</v>
      </c>
      <c r="I92" s="99">
        <f t="shared" si="1"/>
        <v>97.7</v>
      </c>
    </row>
    <row r="93" spans="1:9" ht="12" customHeight="1">
      <c r="A93" s="26">
        <v>1078</v>
      </c>
      <c r="B93" s="31">
        <v>102</v>
      </c>
      <c r="C93" s="26">
        <v>5229</v>
      </c>
      <c r="D93" s="26">
        <v>3612</v>
      </c>
      <c r="E93" s="28" t="s">
        <v>1522</v>
      </c>
      <c r="F93" s="19">
        <v>5000</v>
      </c>
      <c r="G93" s="6">
        <v>17000</v>
      </c>
      <c r="H93" s="6">
        <v>5416.3</v>
      </c>
      <c r="I93" s="99">
        <f t="shared" si="1"/>
        <v>31.860588235294117</v>
      </c>
    </row>
    <row r="94" spans="1:9" ht="12" customHeight="1">
      <c r="A94" s="26">
        <v>1607</v>
      </c>
      <c r="B94" s="31">
        <v>102</v>
      </c>
      <c r="C94" s="26">
        <v>5341</v>
      </c>
      <c r="D94" s="26">
        <v>3612</v>
      </c>
      <c r="E94" s="28" t="s">
        <v>284</v>
      </c>
      <c r="F94" s="19">
        <v>0</v>
      </c>
      <c r="G94" s="6">
        <v>4084</v>
      </c>
      <c r="H94" s="6">
        <v>0</v>
      </c>
      <c r="I94" s="99">
        <f t="shared" si="1"/>
        <v>0</v>
      </c>
    </row>
    <row r="95" spans="1:9" ht="12" customHeight="1">
      <c r="A95" s="26">
        <v>1079</v>
      </c>
      <c r="B95" s="31">
        <v>102</v>
      </c>
      <c r="C95" s="26">
        <v>5499</v>
      </c>
      <c r="D95" s="26">
        <v>3612</v>
      </c>
      <c r="E95" s="28" t="s">
        <v>1523</v>
      </c>
      <c r="F95" s="19">
        <v>5000</v>
      </c>
      <c r="G95" s="6">
        <v>28437</v>
      </c>
      <c r="H95" s="6">
        <v>10141.9</v>
      </c>
      <c r="I95" s="99">
        <f t="shared" si="1"/>
        <v>35.664451243098775</v>
      </c>
    </row>
    <row r="96" spans="1:9" ht="12" customHeight="1">
      <c r="A96" s="26">
        <v>1080</v>
      </c>
      <c r="B96" s="31">
        <v>102</v>
      </c>
      <c r="C96" s="26">
        <v>5499</v>
      </c>
      <c r="D96" s="26">
        <v>6409</v>
      </c>
      <c r="E96" s="28" t="s">
        <v>1524</v>
      </c>
      <c r="F96" s="19">
        <v>100</v>
      </c>
      <c r="G96" s="6">
        <v>100</v>
      </c>
      <c r="H96" s="6">
        <v>15</v>
      </c>
      <c r="I96" s="99">
        <f t="shared" si="1"/>
        <v>15</v>
      </c>
    </row>
    <row r="97" spans="1:9" ht="12" customHeight="1">
      <c r="A97" s="26">
        <v>1081</v>
      </c>
      <c r="B97" s="31">
        <v>102</v>
      </c>
      <c r="C97" s="26">
        <v>5361</v>
      </c>
      <c r="D97" s="26">
        <v>6171</v>
      </c>
      <c r="E97" s="28" t="s">
        <v>1287</v>
      </c>
      <c r="F97" s="19">
        <v>320</v>
      </c>
      <c r="G97" s="6">
        <v>40.2</v>
      </c>
      <c r="H97" s="6">
        <v>21.7</v>
      </c>
      <c r="I97" s="99">
        <f t="shared" si="1"/>
        <v>53.980099502487555</v>
      </c>
    </row>
    <row r="98" spans="1:9" ht="12" customHeight="1">
      <c r="A98" s="26">
        <v>1082</v>
      </c>
      <c r="B98" s="31">
        <v>102</v>
      </c>
      <c r="C98" s="26">
        <v>5362</v>
      </c>
      <c r="D98" s="26">
        <v>6409</v>
      </c>
      <c r="E98" s="28" t="s">
        <v>1286</v>
      </c>
      <c r="F98" s="19">
        <v>5</v>
      </c>
      <c r="G98" s="6">
        <v>5</v>
      </c>
      <c r="H98" s="6">
        <v>5</v>
      </c>
      <c r="I98" s="99">
        <f t="shared" si="1"/>
        <v>100</v>
      </c>
    </row>
    <row r="99" spans="1:9" ht="12" customHeight="1">
      <c r="A99" s="26">
        <v>1083</v>
      </c>
      <c r="B99" s="31">
        <v>102</v>
      </c>
      <c r="C99" s="26">
        <v>5362</v>
      </c>
      <c r="D99" s="26">
        <v>6409</v>
      </c>
      <c r="E99" s="28" t="s">
        <v>327</v>
      </c>
      <c r="F99" s="19">
        <v>217</v>
      </c>
      <c r="G99" s="6">
        <v>217</v>
      </c>
      <c r="H99" s="6">
        <v>121.1</v>
      </c>
      <c r="I99" s="99">
        <f t="shared" si="1"/>
        <v>55.80645161290322</v>
      </c>
    </row>
    <row r="100" spans="1:9" ht="12" customHeight="1">
      <c r="A100" s="26">
        <v>1625</v>
      </c>
      <c r="B100" s="31">
        <v>102</v>
      </c>
      <c r="C100" s="26">
        <v>5362</v>
      </c>
      <c r="D100" s="26">
        <v>6409</v>
      </c>
      <c r="E100" s="28" t="s">
        <v>792</v>
      </c>
      <c r="F100" s="19">
        <v>0</v>
      </c>
      <c r="G100" s="6">
        <v>0</v>
      </c>
      <c r="H100" s="6">
        <v>46406.4</v>
      </c>
      <c r="I100" s="620" t="s">
        <v>1178</v>
      </c>
    </row>
    <row r="101" spans="1:9" ht="12" customHeight="1">
      <c r="A101" s="26">
        <v>1559</v>
      </c>
      <c r="B101" s="31">
        <v>102</v>
      </c>
      <c r="C101" s="26">
        <v>5364</v>
      </c>
      <c r="D101" s="26">
        <v>6402</v>
      </c>
      <c r="E101" s="28" t="s">
        <v>1525</v>
      </c>
      <c r="F101" s="19">
        <v>0</v>
      </c>
      <c r="G101" s="6">
        <v>1829.2</v>
      </c>
      <c r="H101" s="6">
        <v>1829.2</v>
      </c>
      <c r="I101" s="99">
        <f t="shared" si="1"/>
        <v>100</v>
      </c>
    </row>
    <row r="102" spans="1:9" ht="12" customHeight="1">
      <c r="A102" s="26">
        <v>1084</v>
      </c>
      <c r="B102" s="26">
        <v>102</v>
      </c>
      <c r="C102" s="26">
        <v>5909</v>
      </c>
      <c r="D102" s="26">
        <v>3612</v>
      </c>
      <c r="E102" s="28" t="s">
        <v>1526</v>
      </c>
      <c r="F102" s="44">
        <v>2400</v>
      </c>
      <c r="G102" s="11">
        <v>2400</v>
      </c>
      <c r="H102" s="11">
        <v>1244</v>
      </c>
      <c r="I102" s="99">
        <f t="shared" si="1"/>
        <v>51.83333333333333</v>
      </c>
    </row>
    <row r="103" spans="1:9" ht="12" customHeight="1">
      <c r="A103" s="26">
        <v>1085</v>
      </c>
      <c r="B103" s="31">
        <v>102</v>
      </c>
      <c r="C103" s="26">
        <v>5901</v>
      </c>
      <c r="D103" s="26">
        <v>6409</v>
      </c>
      <c r="E103" s="28" t="s">
        <v>1527</v>
      </c>
      <c r="F103" s="19">
        <v>2817</v>
      </c>
      <c r="G103" s="6">
        <v>0</v>
      </c>
      <c r="H103" s="6">
        <v>0</v>
      </c>
      <c r="I103" s="620" t="s">
        <v>1178</v>
      </c>
    </row>
    <row r="104" spans="1:9" ht="12" customHeight="1">
      <c r="A104" s="26">
        <v>1568</v>
      </c>
      <c r="B104" s="31">
        <v>102</v>
      </c>
      <c r="C104" s="26">
        <v>5901</v>
      </c>
      <c r="D104" s="26">
        <v>6409</v>
      </c>
      <c r="E104" s="28" t="s">
        <v>1528</v>
      </c>
      <c r="F104" s="19">
        <v>0</v>
      </c>
      <c r="G104" s="6">
        <v>40.9</v>
      </c>
      <c r="H104" s="6">
        <v>0</v>
      </c>
      <c r="I104" s="99">
        <f t="shared" si="1"/>
        <v>0</v>
      </c>
    </row>
    <row r="105" spans="1:9" ht="12" customHeight="1">
      <c r="A105" s="26">
        <v>1605</v>
      </c>
      <c r="B105" s="31">
        <v>102</v>
      </c>
      <c r="C105" s="26">
        <v>5901</v>
      </c>
      <c r="D105" s="26">
        <v>6409</v>
      </c>
      <c r="E105" s="28" t="s">
        <v>471</v>
      </c>
      <c r="F105" s="19">
        <v>0</v>
      </c>
      <c r="G105" s="6">
        <v>1960</v>
      </c>
      <c r="H105" s="6">
        <v>0</v>
      </c>
      <c r="I105" s="99">
        <f t="shared" si="1"/>
        <v>0</v>
      </c>
    </row>
    <row r="106" spans="1:9" ht="12" customHeight="1">
      <c r="A106" s="26">
        <v>1549</v>
      </c>
      <c r="B106" s="31">
        <v>102</v>
      </c>
      <c r="C106" s="26">
        <v>5909</v>
      </c>
      <c r="D106" s="26">
        <v>6409</v>
      </c>
      <c r="E106" s="28" t="s">
        <v>791</v>
      </c>
      <c r="F106" s="19">
        <v>0</v>
      </c>
      <c r="G106" s="6">
        <v>0</v>
      </c>
      <c r="H106" s="6">
        <v>74.8</v>
      </c>
      <c r="I106" s="620" t="s">
        <v>1178</v>
      </c>
    </row>
    <row r="107" spans="1:9" ht="12" customHeight="1">
      <c r="A107" s="26"/>
      <c r="B107" s="31">
        <v>102</v>
      </c>
      <c r="C107" s="26">
        <v>5182</v>
      </c>
      <c r="D107" s="26">
        <v>3419</v>
      </c>
      <c r="E107" s="2" t="s">
        <v>457</v>
      </c>
      <c r="F107" s="19">
        <v>0</v>
      </c>
      <c r="G107" s="6">
        <v>0</v>
      </c>
      <c r="H107" s="6">
        <v>34.8</v>
      </c>
      <c r="I107" s="620" t="s">
        <v>1178</v>
      </c>
    </row>
    <row r="108" spans="1:9" ht="12" customHeight="1">
      <c r="A108" s="26"/>
      <c r="B108" s="31">
        <v>102</v>
      </c>
      <c r="C108" s="26">
        <v>5189</v>
      </c>
      <c r="D108" s="26">
        <v>3419</v>
      </c>
      <c r="E108" s="2" t="s">
        <v>902</v>
      </c>
      <c r="F108" s="19">
        <v>0</v>
      </c>
      <c r="G108" s="6">
        <v>0</v>
      </c>
      <c r="H108" s="6">
        <v>166.1</v>
      </c>
      <c r="I108" s="620" t="s">
        <v>1178</v>
      </c>
    </row>
    <row r="109" spans="1:9" ht="13.5" customHeight="1">
      <c r="A109" s="26"/>
      <c r="B109" s="21" t="s">
        <v>1050</v>
      </c>
      <c r="C109" s="22"/>
      <c r="D109" s="20"/>
      <c r="E109" s="29" t="s">
        <v>1038</v>
      </c>
      <c r="F109" s="23">
        <f>SUBTOTAL(9,F72:F104)</f>
        <v>47137</v>
      </c>
      <c r="G109" s="7">
        <f>SUBTOTAL(9,G72:G106)</f>
        <v>91271.29999999999</v>
      </c>
      <c r="H109" s="7">
        <f>SUBTOTAL(9,H72:H108)</f>
        <v>90663.09999999999</v>
      </c>
      <c r="I109" s="101">
        <f t="shared" si="1"/>
        <v>99.33363499807717</v>
      </c>
    </row>
    <row r="110" spans="1:9" ht="12" customHeight="1">
      <c r="A110" s="59">
        <v>1086</v>
      </c>
      <c r="B110" s="59">
        <v>104</v>
      </c>
      <c r="C110" s="59">
        <v>5137</v>
      </c>
      <c r="D110" s="59">
        <v>3319</v>
      </c>
      <c r="E110" s="60" t="s">
        <v>1529</v>
      </c>
      <c r="F110" s="80">
        <v>10</v>
      </c>
      <c r="G110" s="91">
        <v>41</v>
      </c>
      <c r="H110" s="91">
        <v>37.6</v>
      </c>
      <c r="I110" s="99">
        <f t="shared" si="1"/>
        <v>91.70731707317074</v>
      </c>
    </row>
    <row r="111" spans="1:9" ht="12" customHeight="1">
      <c r="A111" s="59">
        <v>1087</v>
      </c>
      <c r="B111" s="59" t="s">
        <v>1289</v>
      </c>
      <c r="C111" s="59" t="s">
        <v>1246</v>
      </c>
      <c r="D111" s="59">
        <v>3319</v>
      </c>
      <c r="E111" s="28" t="s">
        <v>1481</v>
      </c>
      <c r="F111" s="80">
        <v>75</v>
      </c>
      <c r="G111" s="91">
        <v>70</v>
      </c>
      <c r="H111" s="91">
        <v>18.5</v>
      </c>
      <c r="I111" s="99">
        <f t="shared" si="1"/>
        <v>26.42857142857143</v>
      </c>
    </row>
    <row r="112" spans="1:9" ht="12" customHeight="1">
      <c r="A112" s="59">
        <v>1088</v>
      </c>
      <c r="B112" s="59">
        <v>104</v>
      </c>
      <c r="C112" s="59">
        <v>5164</v>
      </c>
      <c r="D112" s="59">
        <v>3319</v>
      </c>
      <c r="E112" s="60" t="s">
        <v>1258</v>
      </c>
      <c r="F112" s="80">
        <v>50</v>
      </c>
      <c r="G112" s="91">
        <v>50</v>
      </c>
      <c r="H112" s="91">
        <v>22.2</v>
      </c>
      <c r="I112" s="99">
        <f t="shared" si="1"/>
        <v>44.4</v>
      </c>
    </row>
    <row r="113" spans="1:9" ht="12" customHeight="1">
      <c r="A113" s="59">
        <v>1089</v>
      </c>
      <c r="B113" s="59">
        <v>104</v>
      </c>
      <c r="C113" s="59">
        <v>5166</v>
      </c>
      <c r="D113" s="59">
        <v>6171</v>
      </c>
      <c r="E113" s="60" t="s">
        <v>1274</v>
      </c>
      <c r="F113" s="80">
        <v>10</v>
      </c>
      <c r="G113" s="91">
        <v>10</v>
      </c>
      <c r="H113" s="91">
        <v>0</v>
      </c>
      <c r="I113" s="99">
        <f t="shared" si="1"/>
        <v>0</v>
      </c>
    </row>
    <row r="114" spans="1:9" ht="12" customHeight="1">
      <c r="A114" s="59">
        <v>1090</v>
      </c>
      <c r="B114" s="59">
        <v>104</v>
      </c>
      <c r="C114" s="59" t="s">
        <v>1262</v>
      </c>
      <c r="D114" s="59">
        <v>3319</v>
      </c>
      <c r="E114" s="60" t="s">
        <v>1530</v>
      </c>
      <c r="F114" s="79">
        <v>200</v>
      </c>
      <c r="G114" s="92">
        <v>199</v>
      </c>
      <c r="H114" s="92">
        <v>199</v>
      </c>
      <c r="I114" s="99">
        <f t="shared" si="1"/>
        <v>100</v>
      </c>
    </row>
    <row r="115" spans="1:9" ht="12" customHeight="1">
      <c r="A115" s="59">
        <v>1091</v>
      </c>
      <c r="B115" s="59">
        <v>104</v>
      </c>
      <c r="C115" s="59" t="s">
        <v>1262</v>
      </c>
      <c r="D115" s="59" t="s">
        <v>1192</v>
      </c>
      <c r="E115" s="60" t="s">
        <v>1531</v>
      </c>
      <c r="F115" s="79">
        <v>25</v>
      </c>
      <c r="G115" s="92">
        <v>19.5</v>
      </c>
      <c r="H115" s="92">
        <v>19.2</v>
      </c>
      <c r="I115" s="99">
        <f t="shared" si="1"/>
        <v>98.46153846153845</v>
      </c>
    </row>
    <row r="116" spans="1:9" ht="12" customHeight="1">
      <c r="A116" s="59">
        <v>1092</v>
      </c>
      <c r="B116" s="59">
        <v>104</v>
      </c>
      <c r="C116" s="59" t="s">
        <v>1262</v>
      </c>
      <c r="D116" s="59" t="s">
        <v>1192</v>
      </c>
      <c r="E116" s="60" t="s">
        <v>1532</v>
      </c>
      <c r="F116" s="79">
        <v>20</v>
      </c>
      <c r="G116" s="92">
        <v>20</v>
      </c>
      <c r="H116" s="92">
        <v>0</v>
      </c>
      <c r="I116" s="99">
        <f t="shared" si="1"/>
        <v>0</v>
      </c>
    </row>
    <row r="117" spans="1:9" ht="12" customHeight="1">
      <c r="A117" s="59">
        <v>1093</v>
      </c>
      <c r="B117" s="59">
        <v>104</v>
      </c>
      <c r="C117" s="59" t="s">
        <v>1262</v>
      </c>
      <c r="D117" s="59" t="s">
        <v>1192</v>
      </c>
      <c r="E117" s="60" t="s">
        <v>1533</v>
      </c>
      <c r="F117" s="79">
        <v>45</v>
      </c>
      <c r="G117" s="92">
        <v>20</v>
      </c>
      <c r="H117" s="92">
        <v>0</v>
      </c>
      <c r="I117" s="99">
        <f t="shared" si="1"/>
        <v>0</v>
      </c>
    </row>
    <row r="118" spans="1:9" ht="12" customHeight="1">
      <c r="A118" s="59">
        <v>1094</v>
      </c>
      <c r="B118" s="59">
        <v>104</v>
      </c>
      <c r="C118" s="59" t="s">
        <v>1262</v>
      </c>
      <c r="D118" s="59" t="s">
        <v>1192</v>
      </c>
      <c r="E118" s="60" t="s">
        <v>1534</v>
      </c>
      <c r="F118" s="79">
        <v>60</v>
      </c>
      <c r="G118" s="92">
        <v>34.5</v>
      </c>
      <c r="H118" s="92">
        <v>34</v>
      </c>
      <c r="I118" s="99">
        <f t="shared" si="1"/>
        <v>98.55072463768117</v>
      </c>
    </row>
    <row r="119" spans="1:9" ht="12" customHeight="1">
      <c r="A119" s="59">
        <v>1095</v>
      </c>
      <c r="B119" s="59">
        <v>104</v>
      </c>
      <c r="C119" s="59" t="s">
        <v>1262</v>
      </c>
      <c r="D119" s="59" t="s">
        <v>1192</v>
      </c>
      <c r="E119" s="60" t="s">
        <v>1535</v>
      </c>
      <c r="F119" s="79">
        <v>30</v>
      </c>
      <c r="G119" s="92">
        <v>55</v>
      </c>
      <c r="H119" s="92">
        <v>53.3</v>
      </c>
      <c r="I119" s="99">
        <f t="shared" si="1"/>
        <v>96.9090909090909</v>
      </c>
    </row>
    <row r="120" spans="1:9" ht="12" customHeight="1">
      <c r="A120" s="59">
        <v>1096</v>
      </c>
      <c r="B120" s="59">
        <v>104</v>
      </c>
      <c r="C120" s="59" t="s">
        <v>1262</v>
      </c>
      <c r="D120" s="59" t="s">
        <v>1192</v>
      </c>
      <c r="E120" s="60" t="s">
        <v>1536</v>
      </c>
      <c r="F120" s="79">
        <v>78</v>
      </c>
      <c r="G120" s="92">
        <v>78</v>
      </c>
      <c r="H120" s="92">
        <v>46.8</v>
      </c>
      <c r="I120" s="99">
        <f t="shared" si="1"/>
        <v>60</v>
      </c>
    </row>
    <row r="121" spans="1:9" ht="12" customHeight="1">
      <c r="A121" s="59">
        <v>1097</v>
      </c>
      <c r="B121" s="59">
        <v>104</v>
      </c>
      <c r="C121" s="59" t="s">
        <v>1262</v>
      </c>
      <c r="D121" s="59" t="s">
        <v>1192</v>
      </c>
      <c r="E121" s="60" t="s">
        <v>1537</v>
      </c>
      <c r="F121" s="79">
        <v>70</v>
      </c>
      <c r="G121" s="92">
        <v>70</v>
      </c>
      <c r="H121" s="92">
        <v>0</v>
      </c>
      <c r="I121" s="99">
        <f t="shared" si="1"/>
        <v>0</v>
      </c>
    </row>
    <row r="122" spans="1:9" ht="12" customHeight="1">
      <c r="A122" s="59">
        <v>1098</v>
      </c>
      <c r="B122" s="59">
        <v>104</v>
      </c>
      <c r="C122" s="59" t="s">
        <v>1262</v>
      </c>
      <c r="D122" s="59" t="s">
        <v>1192</v>
      </c>
      <c r="E122" s="60" t="s">
        <v>1538</v>
      </c>
      <c r="F122" s="79">
        <v>740</v>
      </c>
      <c r="G122" s="92">
        <v>975</v>
      </c>
      <c r="H122" s="92">
        <v>889.1</v>
      </c>
      <c r="I122" s="99">
        <f t="shared" si="1"/>
        <v>91.18974358974359</v>
      </c>
    </row>
    <row r="123" spans="1:9" ht="12" customHeight="1">
      <c r="A123" s="59">
        <v>1099</v>
      </c>
      <c r="B123" s="59">
        <v>104</v>
      </c>
      <c r="C123" s="59" t="s">
        <v>1262</v>
      </c>
      <c r="D123" s="59" t="s">
        <v>1192</v>
      </c>
      <c r="E123" s="60" t="s">
        <v>1539</v>
      </c>
      <c r="F123" s="79">
        <v>63</v>
      </c>
      <c r="G123" s="92">
        <v>63</v>
      </c>
      <c r="H123" s="92">
        <v>7</v>
      </c>
      <c r="I123" s="99">
        <f t="shared" si="1"/>
        <v>11.11111111111111</v>
      </c>
    </row>
    <row r="124" spans="1:9" ht="12" customHeight="1">
      <c r="A124" s="59">
        <v>1100</v>
      </c>
      <c r="B124" s="59">
        <v>104</v>
      </c>
      <c r="C124" s="59" t="s">
        <v>1262</v>
      </c>
      <c r="D124" s="59" t="s">
        <v>1192</v>
      </c>
      <c r="E124" s="60" t="s">
        <v>1540</v>
      </c>
      <c r="F124" s="79">
        <v>48</v>
      </c>
      <c r="G124" s="92">
        <v>41</v>
      </c>
      <c r="H124" s="92">
        <v>9.5</v>
      </c>
      <c r="I124" s="99">
        <f t="shared" si="1"/>
        <v>23.170731707317074</v>
      </c>
    </row>
    <row r="125" spans="1:9" ht="12" customHeight="1">
      <c r="A125" s="59">
        <v>1101</v>
      </c>
      <c r="B125" s="59">
        <v>104</v>
      </c>
      <c r="C125" s="59" t="s">
        <v>1262</v>
      </c>
      <c r="D125" s="59" t="s">
        <v>1192</v>
      </c>
      <c r="E125" s="60" t="s">
        <v>1541</v>
      </c>
      <c r="F125" s="79">
        <v>25</v>
      </c>
      <c r="G125" s="92">
        <v>31</v>
      </c>
      <c r="H125" s="92">
        <v>5</v>
      </c>
      <c r="I125" s="99">
        <f t="shared" si="1"/>
        <v>16.129032258064516</v>
      </c>
    </row>
    <row r="126" spans="1:9" ht="12" customHeight="1">
      <c r="A126" s="59">
        <v>1102</v>
      </c>
      <c r="B126" s="59">
        <v>104</v>
      </c>
      <c r="C126" s="59" t="s">
        <v>1262</v>
      </c>
      <c r="D126" s="59">
        <v>3319</v>
      </c>
      <c r="E126" s="60" t="s">
        <v>1542</v>
      </c>
      <c r="F126" s="79">
        <v>15</v>
      </c>
      <c r="G126" s="92">
        <v>15</v>
      </c>
      <c r="H126" s="92">
        <v>7.5</v>
      </c>
      <c r="I126" s="99">
        <f t="shared" si="1"/>
        <v>50</v>
      </c>
    </row>
    <row r="127" spans="1:9" ht="12" customHeight="1">
      <c r="A127" s="59">
        <v>1103</v>
      </c>
      <c r="B127" s="59">
        <v>104</v>
      </c>
      <c r="C127" s="59">
        <v>5169</v>
      </c>
      <c r="D127" s="59">
        <v>3319</v>
      </c>
      <c r="E127" s="60" t="s">
        <v>1543</v>
      </c>
      <c r="F127" s="79">
        <v>100</v>
      </c>
      <c r="G127" s="92">
        <v>107.5</v>
      </c>
      <c r="H127" s="92">
        <v>77.8</v>
      </c>
      <c r="I127" s="99">
        <f t="shared" si="1"/>
        <v>72.37209302325581</v>
      </c>
    </row>
    <row r="128" spans="1:9" ht="12" customHeight="1">
      <c r="A128" s="59">
        <v>1104</v>
      </c>
      <c r="B128" s="59">
        <v>104</v>
      </c>
      <c r="C128" s="59" t="s">
        <v>1262</v>
      </c>
      <c r="D128" s="59" t="s">
        <v>1192</v>
      </c>
      <c r="E128" s="60" t="s">
        <v>1544</v>
      </c>
      <c r="F128" s="79">
        <v>120</v>
      </c>
      <c r="G128" s="92">
        <v>120</v>
      </c>
      <c r="H128" s="92">
        <v>88</v>
      </c>
      <c r="I128" s="99">
        <f t="shared" si="1"/>
        <v>73.33333333333333</v>
      </c>
    </row>
    <row r="129" spans="1:9" ht="12" customHeight="1">
      <c r="A129" s="59">
        <v>1105</v>
      </c>
      <c r="B129" s="59">
        <v>104</v>
      </c>
      <c r="C129" s="59" t="s">
        <v>1262</v>
      </c>
      <c r="D129" s="59" t="s">
        <v>1192</v>
      </c>
      <c r="E129" s="60" t="s">
        <v>1545</v>
      </c>
      <c r="F129" s="79">
        <v>60</v>
      </c>
      <c r="G129" s="92">
        <v>60</v>
      </c>
      <c r="H129" s="92">
        <v>0</v>
      </c>
      <c r="I129" s="99">
        <f t="shared" si="1"/>
        <v>0</v>
      </c>
    </row>
    <row r="130" spans="1:9" ht="12" customHeight="1">
      <c r="A130" s="59">
        <v>1106</v>
      </c>
      <c r="B130" s="59">
        <v>104</v>
      </c>
      <c r="C130" s="59">
        <v>5169</v>
      </c>
      <c r="D130" s="59">
        <v>3319</v>
      </c>
      <c r="E130" s="60" t="s">
        <v>1546</v>
      </c>
      <c r="F130" s="79">
        <v>125</v>
      </c>
      <c r="G130" s="92">
        <v>125</v>
      </c>
      <c r="H130" s="92">
        <v>75</v>
      </c>
      <c r="I130" s="99">
        <f t="shared" si="1"/>
        <v>60</v>
      </c>
    </row>
    <row r="131" spans="1:9" ht="12" customHeight="1">
      <c r="A131" s="59">
        <v>1107</v>
      </c>
      <c r="B131" s="59">
        <v>104</v>
      </c>
      <c r="C131" s="59">
        <v>5169</v>
      </c>
      <c r="D131" s="59">
        <v>3319</v>
      </c>
      <c r="E131" s="60" t="s">
        <v>1547</v>
      </c>
      <c r="F131" s="79">
        <v>60</v>
      </c>
      <c r="G131" s="92">
        <v>60</v>
      </c>
      <c r="H131" s="92">
        <v>36</v>
      </c>
      <c r="I131" s="99">
        <f t="shared" si="1"/>
        <v>60</v>
      </c>
    </row>
    <row r="132" spans="1:9" ht="12" customHeight="1">
      <c r="A132" s="59">
        <v>1108</v>
      </c>
      <c r="B132" s="59">
        <v>104</v>
      </c>
      <c r="C132" s="59">
        <v>5169</v>
      </c>
      <c r="D132" s="59">
        <v>3319</v>
      </c>
      <c r="E132" s="60" t="s">
        <v>1548</v>
      </c>
      <c r="F132" s="79">
        <v>110</v>
      </c>
      <c r="G132" s="92">
        <v>98.5</v>
      </c>
      <c r="H132" s="92">
        <v>98.1</v>
      </c>
      <c r="I132" s="99">
        <f t="shared" si="1"/>
        <v>99.59390862944161</v>
      </c>
    </row>
    <row r="133" spans="1:9" ht="12" customHeight="1">
      <c r="A133" s="59">
        <v>1109</v>
      </c>
      <c r="B133" s="59">
        <v>104</v>
      </c>
      <c r="C133" s="59">
        <v>5169</v>
      </c>
      <c r="D133" s="59">
        <v>3319</v>
      </c>
      <c r="E133" s="60" t="s">
        <v>1549</v>
      </c>
      <c r="F133" s="79">
        <v>50</v>
      </c>
      <c r="G133" s="92">
        <v>50</v>
      </c>
      <c r="H133" s="92">
        <v>0</v>
      </c>
      <c r="I133" s="99">
        <f t="shared" si="1"/>
        <v>0</v>
      </c>
    </row>
    <row r="134" spans="1:9" ht="12" customHeight="1">
      <c r="A134" s="59">
        <v>1110</v>
      </c>
      <c r="B134" s="59">
        <v>104</v>
      </c>
      <c r="C134" s="59">
        <v>5171</v>
      </c>
      <c r="D134" s="59">
        <v>3329</v>
      </c>
      <c r="E134" s="61" t="s">
        <v>1297</v>
      </c>
      <c r="F134" s="79">
        <v>90</v>
      </c>
      <c r="G134" s="92">
        <v>90</v>
      </c>
      <c r="H134" s="92">
        <v>50.7</v>
      </c>
      <c r="I134" s="99">
        <f t="shared" si="1"/>
        <v>56.333333333333336</v>
      </c>
    </row>
    <row r="135" spans="1:9" ht="12" customHeight="1">
      <c r="A135" s="59">
        <v>1111</v>
      </c>
      <c r="B135" s="59" t="s">
        <v>1289</v>
      </c>
      <c r="C135" s="59" t="s">
        <v>1269</v>
      </c>
      <c r="D135" s="59">
        <v>3319</v>
      </c>
      <c r="E135" s="60" t="s">
        <v>1270</v>
      </c>
      <c r="F135" s="79">
        <v>15</v>
      </c>
      <c r="G135" s="92">
        <v>19</v>
      </c>
      <c r="H135" s="92">
        <v>4.7</v>
      </c>
      <c r="I135" s="99">
        <f t="shared" si="1"/>
        <v>24.73684210526316</v>
      </c>
    </row>
    <row r="136" spans="1:9" ht="12" customHeight="1">
      <c r="A136" s="59">
        <v>1112</v>
      </c>
      <c r="B136" s="59">
        <v>104</v>
      </c>
      <c r="C136" s="59">
        <v>5212</v>
      </c>
      <c r="D136" s="59">
        <v>3392</v>
      </c>
      <c r="E136" s="28" t="s">
        <v>1550</v>
      </c>
      <c r="F136" s="81">
        <v>650</v>
      </c>
      <c r="G136" s="93">
        <v>480</v>
      </c>
      <c r="H136" s="93">
        <v>321</v>
      </c>
      <c r="I136" s="99">
        <f t="shared" si="1"/>
        <v>66.875</v>
      </c>
    </row>
    <row r="137" spans="1:9" ht="12" customHeight="1">
      <c r="A137" s="59">
        <v>1113</v>
      </c>
      <c r="B137" s="59" t="s">
        <v>1289</v>
      </c>
      <c r="C137" s="59">
        <v>5213</v>
      </c>
      <c r="D137" s="59">
        <v>3349</v>
      </c>
      <c r="E137" s="60" t="s">
        <v>1551</v>
      </c>
      <c r="F137" s="81">
        <v>240</v>
      </c>
      <c r="G137" s="93">
        <v>240</v>
      </c>
      <c r="H137" s="93">
        <v>120</v>
      </c>
      <c r="I137" s="99">
        <f t="shared" si="1"/>
        <v>50</v>
      </c>
    </row>
    <row r="138" spans="1:9" ht="12" customHeight="1">
      <c r="A138" s="59">
        <v>1114</v>
      </c>
      <c r="B138" s="59">
        <v>104</v>
      </c>
      <c r="C138" s="59">
        <v>5213</v>
      </c>
      <c r="D138" s="59">
        <v>3392</v>
      </c>
      <c r="E138" s="61" t="s">
        <v>1396</v>
      </c>
      <c r="F138" s="81">
        <v>350</v>
      </c>
      <c r="G138" s="93">
        <v>350</v>
      </c>
      <c r="H138" s="93">
        <v>210</v>
      </c>
      <c r="I138" s="99">
        <f t="shared" si="1"/>
        <v>60</v>
      </c>
    </row>
    <row r="139" spans="1:9" ht="12" customHeight="1">
      <c r="A139" s="59">
        <v>1115</v>
      </c>
      <c r="B139" s="59">
        <v>104</v>
      </c>
      <c r="C139" s="59">
        <v>5213</v>
      </c>
      <c r="D139" s="59">
        <v>3392</v>
      </c>
      <c r="E139" s="61" t="s">
        <v>1397</v>
      </c>
      <c r="F139" s="81">
        <v>150</v>
      </c>
      <c r="G139" s="93">
        <v>85</v>
      </c>
      <c r="H139" s="93">
        <v>105</v>
      </c>
      <c r="I139" s="99">
        <f t="shared" si="1"/>
        <v>123.52941176470588</v>
      </c>
    </row>
    <row r="140" spans="1:9" ht="12" customHeight="1">
      <c r="A140" s="59">
        <v>1116</v>
      </c>
      <c r="B140" s="59">
        <v>104</v>
      </c>
      <c r="C140" s="59">
        <v>5213</v>
      </c>
      <c r="D140" s="59">
        <v>3392</v>
      </c>
      <c r="E140" s="61" t="s">
        <v>1398</v>
      </c>
      <c r="F140" s="81">
        <v>50</v>
      </c>
      <c r="G140" s="93">
        <v>50</v>
      </c>
      <c r="H140" s="93">
        <v>0</v>
      </c>
      <c r="I140" s="99">
        <f t="shared" si="1"/>
        <v>0</v>
      </c>
    </row>
    <row r="141" spans="1:9" ht="12" customHeight="1">
      <c r="A141" s="59">
        <v>1117</v>
      </c>
      <c r="B141" s="59">
        <v>104</v>
      </c>
      <c r="C141" s="59">
        <v>5222</v>
      </c>
      <c r="D141" s="59">
        <v>3319</v>
      </c>
      <c r="E141" s="60" t="s">
        <v>1552</v>
      </c>
      <c r="F141" s="79">
        <v>150</v>
      </c>
      <c r="G141" s="92">
        <v>150</v>
      </c>
      <c r="H141" s="92">
        <v>90</v>
      </c>
      <c r="I141" s="99">
        <f t="shared" si="1"/>
        <v>60</v>
      </c>
    </row>
    <row r="142" spans="1:9" ht="12" customHeight="1">
      <c r="A142" s="59">
        <v>1118</v>
      </c>
      <c r="B142" s="59">
        <v>104</v>
      </c>
      <c r="C142" s="59">
        <v>5222</v>
      </c>
      <c r="D142" s="59">
        <v>3392</v>
      </c>
      <c r="E142" s="61" t="s">
        <v>1553</v>
      </c>
      <c r="F142" s="81">
        <v>20</v>
      </c>
      <c r="G142" s="93">
        <v>20</v>
      </c>
      <c r="H142" s="93">
        <v>0</v>
      </c>
      <c r="I142" s="99">
        <f t="shared" si="1"/>
        <v>0</v>
      </c>
    </row>
    <row r="143" spans="1:9" ht="12" customHeight="1">
      <c r="A143" s="59">
        <v>1119</v>
      </c>
      <c r="B143" s="59">
        <v>104</v>
      </c>
      <c r="C143" s="59">
        <v>5222</v>
      </c>
      <c r="D143" s="59">
        <v>3392</v>
      </c>
      <c r="E143" s="1" t="s">
        <v>1333</v>
      </c>
      <c r="F143" s="81">
        <v>590</v>
      </c>
      <c r="G143" s="93">
        <v>617</v>
      </c>
      <c r="H143" s="93">
        <v>446</v>
      </c>
      <c r="I143" s="99">
        <f t="shared" si="1"/>
        <v>72.28525121555916</v>
      </c>
    </row>
    <row r="144" spans="1:9" ht="12" customHeight="1">
      <c r="A144" s="59">
        <v>1120</v>
      </c>
      <c r="B144" s="59">
        <v>104</v>
      </c>
      <c r="C144" s="59">
        <v>5222</v>
      </c>
      <c r="D144" s="59">
        <v>3392</v>
      </c>
      <c r="E144" s="60" t="s">
        <v>1300</v>
      </c>
      <c r="F144" s="81">
        <v>400</v>
      </c>
      <c r="G144" s="93">
        <v>133</v>
      </c>
      <c r="H144" s="93">
        <v>133</v>
      </c>
      <c r="I144" s="99">
        <f t="shared" si="1"/>
        <v>100</v>
      </c>
    </row>
    <row r="145" spans="1:9" ht="12" customHeight="1">
      <c r="A145" s="59">
        <v>1121</v>
      </c>
      <c r="B145" s="59">
        <v>104</v>
      </c>
      <c r="C145" s="59">
        <v>5222</v>
      </c>
      <c r="D145" s="59">
        <v>3392</v>
      </c>
      <c r="E145" s="60" t="s">
        <v>379</v>
      </c>
      <c r="F145" s="81">
        <v>25</v>
      </c>
      <c r="G145" s="93">
        <v>25</v>
      </c>
      <c r="H145" s="93">
        <v>0</v>
      </c>
      <c r="I145" s="99">
        <f t="shared" si="1"/>
        <v>0</v>
      </c>
    </row>
    <row r="146" spans="1:9" ht="12" customHeight="1">
      <c r="A146" s="59">
        <v>1122</v>
      </c>
      <c r="B146" s="59">
        <v>104</v>
      </c>
      <c r="C146" s="59">
        <v>5222</v>
      </c>
      <c r="D146" s="59">
        <v>3392</v>
      </c>
      <c r="E146" s="60" t="s">
        <v>1420</v>
      </c>
      <c r="F146" s="81">
        <v>100</v>
      </c>
      <c r="G146" s="93">
        <v>100</v>
      </c>
      <c r="H146" s="93">
        <v>60</v>
      </c>
      <c r="I146" s="99">
        <f t="shared" si="1"/>
        <v>60</v>
      </c>
    </row>
    <row r="147" spans="1:9" ht="12" customHeight="1">
      <c r="A147" s="59">
        <v>1123</v>
      </c>
      <c r="B147" s="59">
        <v>104</v>
      </c>
      <c r="C147" s="59" t="s">
        <v>1285</v>
      </c>
      <c r="D147" s="59" t="s">
        <v>1301</v>
      </c>
      <c r="E147" s="28" t="s">
        <v>1554</v>
      </c>
      <c r="F147" s="81">
        <v>200</v>
      </c>
      <c r="G147" s="93">
        <v>100</v>
      </c>
      <c r="H147" s="93">
        <v>60</v>
      </c>
      <c r="I147" s="99">
        <f t="shared" si="1"/>
        <v>60</v>
      </c>
    </row>
    <row r="148" spans="1:9" ht="12" customHeight="1">
      <c r="A148" s="59">
        <v>1124</v>
      </c>
      <c r="B148" s="59">
        <v>104</v>
      </c>
      <c r="C148" s="59" t="s">
        <v>1285</v>
      </c>
      <c r="D148" s="59" t="s">
        <v>1301</v>
      </c>
      <c r="E148" s="60" t="s">
        <v>1555</v>
      </c>
      <c r="F148" s="81">
        <v>10</v>
      </c>
      <c r="G148" s="93">
        <v>0</v>
      </c>
      <c r="H148" s="93">
        <v>0</v>
      </c>
      <c r="I148" s="620" t="s">
        <v>1178</v>
      </c>
    </row>
    <row r="149" spans="1:9" ht="12" customHeight="1">
      <c r="A149" s="59">
        <v>1125</v>
      </c>
      <c r="B149" s="59">
        <v>104</v>
      </c>
      <c r="C149" s="59">
        <v>5494</v>
      </c>
      <c r="D149" s="59">
        <v>3392</v>
      </c>
      <c r="E149" s="60" t="s">
        <v>1556</v>
      </c>
      <c r="F149" s="81">
        <v>100</v>
      </c>
      <c r="G149" s="93">
        <v>100</v>
      </c>
      <c r="H149" s="93">
        <v>0</v>
      </c>
      <c r="I149" s="99">
        <f aca="true" t="shared" si="2" ref="I149:I228">(H149/G149)*100</f>
        <v>0</v>
      </c>
    </row>
    <row r="150" spans="1:9" ht="12" customHeight="1">
      <c r="A150" s="59">
        <v>1126</v>
      </c>
      <c r="B150" s="59">
        <v>104</v>
      </c>
      <c r="C150" s="59">
        <v>5492</v>
      </c>
      <c r="D150" s="59">
        <v>3392</v>
      </c>
      <c r="E150" s="60" t="s">
        <v>382</v>
      </c>
      <c r="F150" s="81">
        <v>50</v>
      </c>
      <c r="G150" s="93">
        <v>50</v>
      </c>
      <c r="H150" s="93">
        <v>0</v>
      </c>
      <c r="I150" s="99">
        <f t="shared" si="2"/>
        <v>0</v>
      </c>
    </row>
    <row r="151" spans="1:9" ht="12" customHeight="1">
      <c r="A151" s="59">
        <v>1564</v>
      </c>
      <c r="B151" s="59">
        <v>104</v>
      </c>
      <c r="C151" s="59">
        <v>5221</v>
      </c>
      <c r="D151" s="59">
        <v>3392</v>
      </c>
      <c r="E151" s="60" t="s">
        <v>1557</v>
      </c>
      <c r="F151" s="81">
        <v>0</v>
      </c>
      <c r="G151" s="93">
        <v>267</v>
      </c>
      <c r="H151" s="93">
        <v>0</v>
      </c>
      <c r="I151" s="99">
        <f t="shared" si="2"/>
        <v>0</v>
      </c>
    </row>
    <row r="152" spans="1:9" ht="12" customHeight="1">
      <c r="A152" s="59">
        <v>1579</v>
      </c>
      <c r="B152" s="59">
        <v>104</v>
      </c>
      <c r="C152" s="59">
        <v>5221</v>
      </c>
      <c r="D152" s="59">
        <v>3392</v>
      </c>
      <c r="E152" s="60" t="s">
        <v>285</v>
      </c>
      <c r="F152" s="81">
        <v>0</v>
      </c>
      <c r="G152" s="93">
        <v>33</v>
      </c>
      <c r="H152" s="93">
        <v>10</v>
      </c>
      <c r="I152" s="99">
        <f t="shared" si="2"/>
        <v>30.303030303030305</v>
      </c>
    </row>
    <row r="153" spans="1:9" ht="12" customHeight="1">
      <c r="A153" s="59">
        <v>1580</v>
      </c>
      <c r="B153" s="59">
        <v>104</v>
      </c>
      <c r="C153" s="59">
        <v>5223</v>
      </c>
      <c r="D153" s="59">
        <v>3392</v>
      </c>
      <c r="E153" s="60" t="s">
        <v>286</v>
      </c>
      <c r="F153" s="81">
        <v>0</v>
      </c>
      <c r="G153" s="93">
        <v>50</v>
      </c>
      <c r="H153" s="93">
        <v>32</v>
      </c>
      <c r="I153" s="99">
        <f t="shared" si="2"/>
        <v>64</v>
      </c>
    </row>
    <row r="154" spans="1:9" ht="12" customHeight="1">
      <c r="A154" s="59">
        <v>1581</v>
      </c>
      <c r="B154" s="59">
        <v>104</v>
      </c>
      <c r="C154" s="59">
        <v>5331</v>
      </c>
      <c r="D154" s="59">
        <v>3392</v>
      </c>
      <c r="E154" s="60" t="s">
        <v>287</v>
      </c>
      <c r="F154" s="81">
        <v>0</v>
      </c>
      <c r="G154" s="93">
        <v>75</v>
      </c>
      <c r="H154" s="93">
        <v>69</v>
      </c>
      <c r="I154" s="99">
        <f t="shared" si="2"/>
        <v>92</v>
      </c>
    </row>
    <row r="155" spans="1:9" ht="12" customHeight="1">
      <c r="A155" s="59">
        <v>1582</v>
      </c>
      <c r="B155" s="59">
        <v>104</v>
      </c>
      <c r="C155" s="59">
        <v>5339</v>
      </c>
      <c r="D155" s="59">
        <v>3392</v>
      </c>
      <c r="E155" s="60" t="s">
        <v>288</v>
      </c>
      <c r="F155" s="81">
        <v>0</v>
      </c>
      <c r="G155" s="93">
        <v>30</v>
      </c>
      <c r="H155" s="93">
        <v>30</v>
      </c>
      <c r="I155" s="99">
        <f t="shared" si="2"/>
        <v>100</v>
      </c>
    </row>
    <row r="156" spans="1:9" ht="12" customHeight="1">
      <c r="A156" s="59">
        <v>1583</v>
      </c>
      <c r="B156" s="59">
        <v>104</v>
      </c>
      <c r="C156" s="59">
        <v>5332</v>
      </c>
      <c r="D156" s="59">
        <v>3392</v>
      </c>
      <c r="E156" s="60" t="s">
        <v>289</v>
      </c>
      <c r="F156" s="81">
        <v>0</v>
      </c>
      <c r="G156" s="93">
        <v>30</v>
      </c>
      <c r="H156" s="93">
        <v>0</v>
      </c>
      <c r="I156" s="99">
        <f t="shared" si="2"/>
        <v>0</v>
      </c>
    </row>
    <row r="157" spans="1:9" ht="12" customHeight="1">
      <c r="A157" s="59">
        <v>1584</v>
      </c>
      <c r="B157" s="59">
        <v>104</v>
      </c>
      <c r="C157" s="59">
        <v>5493</v>
      </c>
      <c r="D157" s="59">
        <v>3392</v>
      </c>
      <c r="E157" s="60" t="s">
        <v>290</v>
      </c>
      <c r="F157" s="81">
        <v>0</v>
      </c>
      <c r="G157" s="93">
        <v>100</v>
      </c>
      <c r="H157" s="93">
        <v>84.2</v>
      </c>
      <c r="I157" s="99">
        <f t="shared" si="2"/>
        <v>84.2</v>
      </c>
    </row>
    <row r="158" spans="1:9" ht="13.5" customHeight="1">
      <c r="A158" s="27"/>
      <c r="B158" s="21" t="s">
        <v>1303</v>
      </c>
      <c r="C158" s="22"/>
      <c r="D158" s="20"/>
      <c r="E158" s="29" t="s">
        <v>444</v>
      </c>
      <c r="F158" s="23">
        <f>SUBTOTAL(9,F110:F150)</f>
        <v>5379</v>
      </c>
      <c r="G158" s="7">
        <f>SUBTOTAL(9,G110:G157)</f>
        <v>5607</v>
      </c>
      <c r="H158" s="7">
        <f>SUBTOTAL(9,H110:H157)</f>
        <v>3549.2</v>
      </c>
      <c r="I158" s="101">
        <f t="shared" si="2"/>
        <v>63.29944711967184</v>
      </c>
    </row>
    <row r="159" spans="1:9" ht="12" customHeight="1">
      <c r="A159" s="26">
        <v>1127</v>
      </c>
      <c r="B159" s="26">
        <v>105</v>
      </c>
      <c r="C159" s="26">
        <v>5019</v>
      </c>
      <c r="D159" s="26">
        <v>3111</v>
      </c>
      <c r="E159" s="28" t="s">
        <v>1558</v>
      </c>
      <c r="F159" s="19">
        <v>1500</v>
      </c>
      <c r="G159" s="6">
        <v>1500</v>
      </c>
      <c r="H159" s="6">
        <v>679</v>
      </c>
      <c r="I159" s="99">
        <f t="shared" si="2"/>
        <v>45.266666666666666</v>
      </c>
    </row>
    <row r="160" spans="1:9" ht="12" customHeight="1">
      <c r="A160" s="26">
        <v>1128</v>
      </c>
      <c r="B160" s="26">
        <v>105</v>
      </c>
      <c r="C160" s="26">
        <v>5039</v>
      </c>
      <c r="D160" s="26">
        <v>3111</v>
      </c>
      <c r="E160" s="28" t="s">
        <v>1559</v>
      </c>
      <c r="F160" s="19">
        <v>500</v>
      </c>
      <c r="G160" s="6">
        <v>500</v>
      </c>
      <c r="H160" s="6">
        <v>227</v>
      </c>
      <c r="I160" s="99">
        <f t="shared" si="2"/>
        <v>45.4</v>
      </c>
    </row>
    <row r="161" spans="1:9" ht="12" customHeight="1">
      <c r="A161" s="26">
        <v>1129</v>
      </c>
      <c r="B161" s="26">
        <v>105</v>
      </c>
      <c r="C161" s="26">
        <v>5019</v>
      </c>
      <c r="D161" s="26">
        <v>3113</v>
      </c>
      <c r="E161" s="28" t="s">
        <v>1560</v>
      </c>
      <c r="F161" s="19">
        <v>1000</v>
      </c>
      <c r="G161" s="6">
        <v>979</v>
      </c>
      <c r="H161" s="6">
        <v>426.9</v>
      </c>
      <c r="I161" s="99">
        <f t="shared" si="2"/>
        <v>43.605720122574056</v>
      </c>
    </row>
    <row r="162" spans="1:9" ht="12" customHeight="1">
      <c r="A162" s="26">
        <v>1130</v>
      </c>
      <c r="B162" s="26">
        <v>105</v>
      </c>
      <c r="C162" s="26">
        <v>5039</v>
      </c>
      <c r="D162" s="26">
        <v>3113</v>
      </c>
      <c r="E162" s="28" t="s">
        <v>1559</v>
      </c>
      <c r="F162" s="19">
        <v>300</v>
      </c>
      <c r="G162" s="6">
        <v>292.6</v>
      </c>
      <c r="H162" s="6">
        <v>115</v>
      </c>
      <c r="I162" s="99">
        <f t="shared" si="2"/>
        <v>39.302802460697194</v>
      </c>
    </row>
    <row r="163" spans="1:9" ht="12" customHeight="1">
      <c r="A163" s="26">
        <v>1609</v>
      </c>
      <c r="B163" s="26">
        <v>105</v>
      </c>
      <c r="C163" s="26">
        <v>5019</v>
      </c>
      <c r="D163" s="26">
        <v>3141</v>
      </c>
      <c r="E163" s="28" t="s">
        <v>291</v>
      </c>
      <c r="F163" s="19">
        <v>0</v>
      </c>
      <c r="G163" s="6">
        <v>21</v>
      </c>
      <c r="H163" s="6">
        <v>0</v>
      </c>
      <c r="I163" s="99">
        <f t="shared" si="2"/>
        <v>0</v>
      </c>
    </row>
    <row r="164" spans="1:9" ht="12" customHeight="1">
      <c r="A164" s="26">
        <v>1610</v>
      </c>
      <c r="B164" s="26">
        <v>105</v>
      </c>
      <c r="C164" s="26">
        <v>5039</v>
      </c>
      <c r="D164" s="26">
        <v>3141</v>
      </c>
      <c r="E164" s="28" t="s">
        <v>1559</v>
      </c>
      <c r="F164" s="19">
        <v>0</v>
      </c>
      <c r="G164" s="6">
        <v>7.4</v>
      </c>
      <c r="H164" s="6">
        <v>0</v>
      </c>
      <c r="I164" s="99">
        <f t="shared" si="2"/>
        <v>0</v>
      </c>
    </row>
    <row r="165" spans="1:31" s="9" customFormat="1" ht="12" customHeight="1">
      <c r="A165" s="26">
        <v>1131</v>
      </c>
      <c r="B165" s="26">
        <v>105</v>
      </c>
      <c r="C165" s="26">
        <v>5139</v>
      </c>
      <c r="D165" s="26">
        <v>3421</v>
      </c>
      <c r="E165" s="28" t="s">
        <v>1561</v>
      </c>
      <c r="F165" s="19">
        <v>30</v>
      </c>
      <c r="G165" s="6">
        <v>30</v>
      </c>
      <c r="H165" s="6">
        <v>0</v>
      </c>
      <c r="I165" s="99">
        <f t="shared" si="2"/>
        <v>0</v>
      </c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</row>
    <row r="166" spans="1:9" ht="12" customHeight="1">
      <c r="A166" s="26">
        <v>1132</v>
      </c>
      <c r="B166" s="26" t="s">
        <v>1194</v>
      </c>
      <c r="C166" s="26" t="s">
        <v>1257</v>
      </c>
      <c r="D166" s="26" t="s">
        <v>1197</v>
      </c>
      <c r="E166" s="28" t="s">
        <v>1258</v>
      </c>
      <c r="F166" s="19">
        <v>1200</v>
      </c>
      <c r="G166" s="6">
        <v>1200</v>
      </c>
      <c r="H166" s="6">
        <v>623.4</v>
      </c>
      <c r="I166" s="99">
        <f t="shared" si="2"/>
        <v>51.949999999999996</v>
      </c>
    </row>
    <row r="167" spans="1:9" ht="12" customHeight="1">
      <c r="A167" s="26">
        <v>1133</v>
      </c>
      <c r="B167" s="26">
        <v>105</v>
      </c>
      <c r="C167" s="26">
        <v>5166</v>
      </c>
      <c r="D167" s="26">
        <v>3639</v>
      </c>
      <c r="E167" s="28" t="s">
        <v>1274</v>
      </c>
      <c r="F167" s="19">
        <v>20</v>
      </c>
      <c r="G167" s="6">
        <v>20</v>
      </c>
      <c r="H167" s="6">
        <v>0</v>
      </c>
      <c r="I167" s="99">
        <f t="shared" si="2"/>
        <v>0</v>
      </c>
    </row>
    <row r="168" spans="1:9" ht="12" customHeight="1">
      <c r="A168" s="26">
        <v>1134</v>
      </c>
      <c r="B168" s="26">
        <v>105</v>
      </c>
      <c r="C168" s="26">
        <v>5167</v>
      </c>
      <c r="D168" s="26">
        <v>3639</v>
      </c>
      <c r="E168" s="28" t="s">
        <v>1305</v>
      </c>
      <c r="F168" s="19">
        <v>20</v>
      </c>
      <c r="G168" s="6">
        <v>20</v>
      </c>
      <c r="H168" s="6">
        <v>1.9</v>
      </c>
      <c r="I168" s="99">
        <f t="shared" si="2"/>
        <v>9.5</v>
      </c>
    </row>
    <row r="169" spans="1:9" ht="12" customHeight="1">
      <c r="A169" s="26">
        <v>1135</v>
      </c>
      <c r="B169" s="26">
        <v>105</v>
      </c>
      <c r="C169" s="26">
        <v>5169</v>
      </c>
      <c r="D169" s="26">
        <v>3639</v>
      </c>
      <c r="E169" s="28" t="s">
        <v>1541</v>
      </c>
      <c r="F169" s="19">
        <v>20</v>
      </c>
      <c r="G169" s="6">
        <v>60</v>
      </c>
      <c r="H169" s="6">
        <v>134.4</v>
      </c>
      <c r="I169" s="99">
        <f t="shared" si="2"/>
        <v>224.00000000000003</v>
      </c>
    </row>
    <row r="170" spans="1:9" ht="12" customHeight="1">
      <c r="A170" s="26">
        <v>1136</v>
      </c>
      <c r="B170" s="26">
        <v>105</v>
      </c>
      <c r="C170" s="26">
        <v>5169</v>
      </c>
      <c r="D170" s="26">
        <v>3599</v>
      </c>
      <c r="E170" s="28" t="s">
        <v>1562</v>
      </c>
      <c r="F170" s="19">
        <v>200</v>
      </c>
      <c r="G170" s="6">
        <v>200</v>
      </c>
      <c r="H170" s="6">
        <v>0.4</v>
      </c>
      <c r="I170" s="99">
        <f t="shared" si="2"/>
        <v>0.2</v>
      </c>
    </row>
    <row r="171" spans="1:9" ht="12" customHeight="1">
      <c r="A171" s="26">
        <v>1137</v>
      </c>
      <c r="B171" s="26">
        <v>105</v>
      </c>
      <c r="C171" s="26">
        <v>5171</v>
      </c>
      <c r="D171" s="26">
        <v>3421</v>
      </c>
      <c r="E171" s="28" t="s">
        <v>1147</v>
      </c>
      <c r="F171" s="19">
        <v>1500</v>
      </c>
      <c r="G171" s="6">
        <v>1500</v>
      </c>
      <c r="H171" s="6">
        <v>14.1</v>
      </c>
      <c r="I171" s="99">
        <f t="shared" si="2"/>
        <v>0.9400000000000001</v>
      </c>
    </row>
    <row r="172" spans="1:9" ht="12" customHeight="1">
      <c r="A172" s="26">
        <v>1138</v>
      </c>
      <c r="B172" s="26">
        <v>105</v>
      </c>
      <c r="C172" s="26">
        <v>5222</v>
      </c>
      <c r="D172" s="26">
        <v>3421</v>
      </c>
      <c r="E172" s="28" t="s">
        <v>1563</v>
      </c>
      <c r="F172" s="19">
        <v>350</v>
      </c>
      <c r="G172" s="6">
        <v>350</v>
      </c>
      <c r="H172" s="6">
        <v>320.5</v>
      </c>
      <c r="I172" s="99">
        <f t="shared" si="2"/>
        <v>91.57142857142857</v>
      </c>
    </row>
    <row r="173" spans="1:9" ht="12" customHeight="1">
      <c r="A173" s="26">
        <v>1139</v>
      </c>
      <c r="B173" s="26" t="s">
        <v>1194</v>
      </c>
      <c r="C173" s="26">
        <v>5222</v>
      </c>
      <c r="D173" s="26" t="s">
        <v>1306</v>
      </c>
      <c r="E173" s="28" t="s">
        <v>1564</v>
      </c>
      <c r="F173" s="19">
        <v>13250</v>
      </c>
      <c r="G173" s="6">
        <v>13250</v>
      </c>
      <c r="H173" s="6">
        <v>12506.8</v>
      </c>
      <c r="I173" s="99">
        <f t="shared" si="2"/>
        <v>94.39094339622642</v>
      </c>
    </row>
    <row r="174" spans="1:9" ht="12" customHeight="1">
      <c r="A174" s="26">
        <v>1140</v>
      </c>
      <c r="B174" s="26" t="s">
        <v>1194</v>
      </c>
      <c r="C174" s="26" t="s">
        <v>1285</v>
      </c>
      <c r="D174" s="26" t="s">
        <v>1306</v>
      </c>
      <c r="E174" s="28" t="s">
        <v>1565</v>
      </c>
      <c r="F174" s="19">
        <v>150</v>
      </c>
      <c r="G174" s="6">
        <v>150</v>
      </c>
      <c r="H174" s="6">
        <v>108</v>
      </c>
      <c r="I174" s="99">
        <f t="shared" si="2"/>
        <v>72</v>
      </c>
    </row>
    <row r="175" spans="1:9" ht="12" customHeight="1">
      <c r="A175" s="26">
        <v>1141</v>
      </c>
      <c r="B175" s="26">
        <v>105</v>
      </c>
      <c r="C175" s="26">
        <v>5229</v>
      </c>
      <c r="D175" s="26">
        <v>3421</v>
      </c>
      <c r="E175" s="28" t="s">
        <v>1566</v>
      </c>
      <c r="F175" s="19">
        <v>200</v>
      </c>
      <c r="G175" s="6">
        <v>200</v>
      </c>
      <c r="H175" s="6">
        <v>87.5</v>
      </c>
      <c r="I175" s="99">
        <f t="shared" si="2"/>
        <v>43.75</v>
      </c>
    </row>
    <row r="176" spans="1:9" ht="12" customHeight="1">
      <c r="A176" s="26">
        <v>1142</v>
      </c>
      <c r="B176" s="26">
        <v>105</v>
      </c>
      <c r="C176" s="26">
        <v>5901</v>
      </c>
      <c r="D176" s="26">
        <v>3639</v>
      </c>
      <c r="E176" s="28" t="s">
        <v>1388</v>
      </c>
      <c r="F176" s="19">
        <v>300</v>
      </c>
      <c r="G176" s="6">
        <v>302</v>
      </c>
      <c r="H176" s="6">
        <v>0</v>
      </c>
      <c r="I176" s="99">
        <f t="shared" si="2"/>
        <v>0</v>
      </c>
    </row>
    <row r="177" spans="1:9" ht="12" customHeight="1">
      <c r="A177" s="26">
        <v>1585</v>
      </c>
      <c r="B177" s="26">
        <v>105</v>
      </c>
      <c r="C177" s="26">
        <v>5321</v>
      </c>
      <c r="D177" s="26">
        <v>3113</v>
      </c>
      <c r="E177" s="28" t="s">
        <v>292</v>
      </c>
      <c r="F177" s="19">
        <v>0</v>
      </c>
      <c r="G177" s="6">
        <v>200</v>
      </c>
      <c r="H177" s="6">
        <v>52.6</v>
      </c>
      <c r="I177" s="99">
        <f t="shared" si="2"/>
        <v>26.3</v>
      </c>
    </row>
    <row r="178" spans="1:9" ht="12" customHeight="1">
      <c r="A178" s="26">
        <v>1548</v>
      </c>
      <c r="B178" s="26">
        <v>105</v>
      </c>
      <c r="C178" s="26">
        <v>5171</v>
      </c>
      <c r="D178" s="26">
        <v>3113</v>
      </c>
      <c r="E178" s="28" t="s">
        <v>793</v>
      </c>
      <c r="F178" s="19">
        <v>0</v>
      </c>
      <c r="G178" s="6">
        <v>0</v>
      </c>
      <c r="H178" s="6">
        <v>20370.7</v>
      </c>
      <c r="I178" s="620" t="s">
        <v>1178</v>
      </c>
    </row>
    <row r="179" spans="1:9" ht="12" customHeight="1">
      <c r="A179" s="26">
        <v>1560</v>
      </c>
      <c r="B179" s="26">
        <v>105</v>
      </c>
      <c r="C179" s="26">
        <v>5169</v>
      </c>
      <c r="D179" s="26">
        <v>3113</v>
      </c>
      <c r="E179" s="28" t="s">
        <v>1541</v>
      </c>
      <c r="F179" s="19">
        <v>0</v>
      </c>
      <c r="G179" s="6">
        <v>0</v>
      </c>
      <c r="H179" s="6">
        <v>2</v>
      </c>
      <c r="I179" s="620" t="s">
        <v>1178</v>
      </c>
    </row>
    <row r="180" spans="1:9" ht="12" customHeight="1">
      <c r="A180" s="26">
        <v>1563</v>
      </c>
      <c r="B180" s="26">
        <v>105</v>
      </c>
      <c r="C180" s="26">
        <v>5171</v>
      </c>
      <c r="D180" s="26">
        <v>3111</v>
      </c>
      <c r="E180" s="28" t="s">
        <v>793</v>
      </c>
      <c r="F180" s="19">
        <v>0</v>
      </c>
      <c r="G180" s="6">
        <v>0</v>
      </c>
      <c r="H180" s="6">
        <v>5533.6</v>
      </c>
      <c r="I180" s="620" t="s">
        <v>1178</v>
      </c>
    </row>
    <row r="181" spans="1:9" ht="12" customHeight="1">
      <c r="A181" s="26">
        <v>1569</v>
      </c>
      <c r="B181" s="26">
        <v>105</v>
      </c>
      <c r="C181" s="26">
        <v>5169</v>
      </c>
      <c r="D181" s="26">
        <v>3111</v>
      </c>
      <c r="E181" s="28" t="s">
        <v>1541</v>
      </c>
      <c r="F181" s="19">
        <v>0</v>
      </c>
      <c r="G181" s="6">
        <v>0</v>
      </c>
      <c r="H181" s="6">
        <v>15.8</v>
      </c>
      <c r="I181" s="620" t="s">
        <v>1178</v>
      </c>
    </row>
    <row r="182" spans="1:9" ht="13.5" customHeight="1">
      <c r="A182" s="27"/>
      <c r="B182" s="21" t="s">
        <v>1051</v>
      </c>
      <c r="C182" s="22"/>
      <c r="D182" s="20"/>
      <c r="E182" s="29" t="s">
        <v>1008</v>
      </c>
      <c r="F182" s="23">
        <f>SUBTOTAL(9,F159:F176)</f>
        <v>20540</v>
      </c>
      <c r="G182" s="7">
        <f>SUBTOTAL(9,G159:G181)</f>
        <v>20782</v>
      </c>
      <c r="H182" s="7">
        <f>SUBTOTAL(9,H159:H181)</f>
        <v>41219.6</v>
      </c>
      <c r="I182" s="101">
        <f t="shared" si="2"/>
        <v>198.34279665094795</v>
      </c>
    </row>
    <row r="183" spans="1:9" ht="12" customHeight="1">
      <c r="A183" s="26">
        <v>1143</v>
      </c>
      <c r="B183" s="26" t="s">
        <v>1200</v>
      </c>
      <c r="C183" s="26">
        <v>5021</v>
      </c>
      <c r="D183" s="26">
        <v>4318</v>
      </c>
      <c r="E183" s="28" t="s">
        <v>1307</v>
      </c>
      <c r="F183" s="19">
        <v>105</v>
      </c>
      <c r="G183" s="6">
        <v>105</v>
      </c>
      <c r="H183" s="6">
        <v>48.2</v>
      </c>
      <c r="I183" s="99">
        <f t="shared" si="2"/>
        <v>45.90476190476191</v>
      </c>
    </row>
    <row r="184" spans="1:9" ht="12" customHeight="1">
      <c r="A184" s="26">
        <v>1144</v>
      </c>
      <c r="B184" s="26" t="s">
        <v>1200</v>
      </c>
      <c r="C184" s="26">
        <v>5031</v>
      </c>
      <c r="D184" s="26">
        <v>4318</v>
      </c>
      <c r="E184" s="28" t="s">
        <v>1130</v>
      </c>
      <c r="F184" s="19">
        <v>20</v>
      </c>
      <c r="G184" s="6">
        <v>20</v>
      </c>
      <c r="H184" s="6">
        <v>12.4</v>
      </c>
      <c r="I184" s="99">
        <f t="shared" si="2"/>
        <v>62</v>
      </c>
    </row>
    <row r="185" spans="1:9" ht="12" customHeight="1">
      <c r="A185" s="26">
        <v>1145</v>
      </c>
      <c r="B185" s="26" t="s">
        <v>1200</v>
      </c>
      <c r="C185" s="26">
        <v>5032</v>
      </c>
      <c r="D185" s="26">
        <v>4318</v>
      </c>
      <c r="E185" s="28" t="s">
        <v>1471</v>
      </c>
      <c r="F185" s="19">
        <v>10</v>
      </c>
      <c r="G185" s="6">
        <v>10</v>
      </c>
      <c r="H185" s="6">
        <v>1.5</v>
      </c>
      <c r="I185" s="99">
        <f t="shared" si="2"/>
        <v>15</v>
      </c>
    </row>
    <row r="186" spans="1:9" ht="12" customHeight="1">
      <c r="A186" s="26">
        <v>1146</v>
      </c>
      <c r="B186" s="26" t="s">
        <v>1200</v>
      </c>
      <c r="C186" s="26" t="s">
        <v>1243</v>
      </c>
      <c r="D186" s="26">
        <v>4318</v>
      </c>
      <c r="E186" s="28" t="s">
        <v>1308</v>
      </c>
      <c r="F186" s="19">
        <v>10</v>
      </c>
      <c r="G186" s="6">
        <v>10</v>
      </c>
      <c r="H186" s="6">
        <v>3.6</v>
      </c>
      <c r="I186" s="99">
        <f t="shared" si="2"/>
        <v>36</v>
      </c>
    </row>
    <row r="187" spans="1:9" ht="12" customHeight="1">
      <c r="A187" s="26">
        <v>1147</v>
      </c>
      <c r="B187" s="26" t="s">
        <v>1200</v>
      </c>
      <c r="C187" s="26" t="s">
        <v>1244</v>
      </c>
      <c r="D187" s="26">
        <v>4318</v>
      </c>
      <c r="E187" s="28" t="s">
        <v>1400</v>
      </c>
      <c r="F187" s="19">
        <v>20</v>
      </c>
      <c r="G187" s="6">
        <v>20</v>
      </c>
      <c r="H187" s="6">
        <v>0.9</v>
      </c>
      <c r="I187" s="99">
        <f t="shared" si="2"/>
        <v>4.5</v>
      </c>
    </row>
    <row r="188" spans="1:9" ht="12" customHeight="1">
      <c r="A188" s="26">
        <v>1148</v>
      </c>
      <c r="B188" s="26">
        <v>106</v>
      </c>
      <c r="C188" s="26">
        <v>5136</v>
      </c>
      <c r="D188" s="26">
        <v>4341</v>
      </c>
      <c r="E188" s="28" t="s">
        <v>1309</v>
      </c>
      <c r="F188" s="19">
        <v>5</v>
      </c>
      <c r="G188" s="6">
        <v>5</v>
      </c>
      <c r="H188" s="6">
        <v>0.8</v>
      </c>
      <c r="I188" s="99">
        <f t="shared" si="2"/>
        <v>16</v>
      </c>
    </row>
    <row r="189" spans="1:9" ht="12" customHeight="1">
      <c r="A189" s="26">
        <v>1149</v>
      </c>
      <c r="B189" s="26" t="s">
        <v>1200</v>
      </c>
      <c r="C189" s="26" t="s">
        <v>1245</v>
      </c>
      <c r="D189" s="26">
        <v>4318</v>
      </c>
      <c r="E189" s="28" t="s">
        <v>1567</v>
      </c>
      <c r="F189" s="19">
        <v>40</v>
      </c>
      <c r="G189" s="6">
        <v>40</v>
      </c>
      <c r="H189" s="6">
        <v>30.9</v>
      </c>
      <c r="I189" s="99">
        <f t="shared" si="2"/>
        <v>77.25</v>
      </c>
    </row>
    <row r="190" spans="1:9" ht="12" customHeight="1">
      <c r="A190" s="26">
        <v>1150</v>
      </c>
      <c r="B190" s="26">
        <v>106</v>
      </c>
      <c r="C190" s="26">
        <v>5137</v>
      </c>
      <c r="D190" s="26">
        <v>4341</v>
      </c>
      <c r="E190" s="28" t="s">
        <v>1568</v>
      </c>
      <c r="F190" s="19">
        <v>15</v>
      </c>
      <c r="G190" s="6">
        <v>15</v>
      </c>
      <c r="H190" s="6">
        <v>1</v>
      </c>
      <c r="I190" s="99">
        <f t="shared" si="2"/>
        <v>6.666666666666667</v>
      </c>
    </row>
    <row r="191" spans="1:9" ht="12" customHeight="1">
      <c r="A191" s="26">
        <v>1151</v>
      </c>
      <c r="B191" s="26" t="s">
        <v>1200</v>
      </c>
      <c r="C191" s="26" t="s">
        <v>1246</v>
      </c>
      <c r="D191" s="26">
        <v>3541</v>
      </c>
      <c r="E191" s="28" t="s">
        <v>1569</v>
      </c>
      <c r="F191" s="19">
        <v>10</v>
      </c>
      <c r="G191" s="6">
        <v>3</v>
      </c>
      <c r="H191" s="6">
        <v>0</v>
      </c>
      <c r="I191" s="99">
        <f t="shared" si="2"/>
        <v>0</v>
      </c>
    </row>
    <row r="192" spans="1:9" ht="12" customHeight="1">
      <c r="A192" s="26">
        <v>1152</v>
      </c>
      <c r="B192" s="26" t="s">
        <v>1200</v>
      </c>
      <c r="C192" s="26" t="s">
        <v>1246</v>
      </c>
      <c r="D192" s="26">
        <v>4318</v>
      </c>
      <c r="E192" s="28" t="s">
        <v>1481</v>
      </c>
      <c r="F192" s="19">
        <v>15</v>
      </c>
      <c r="G192" s="6">
        <v>15</v>
      </c>
      <c r="H192" s="6">
        <v>5.7</v>
      </c>
      <c r="I192" s="99">
        <f t="shared" si="2"/>
        <v>38</v>
      </c>
    </row>
    <row r="193" spans="1:9" ht="12" customHeight="1">
      <c r="A193" s="26">
        <v>1153</v>
      </c>
      <c r="B193" s="26">
        <v>106</v>
      </c>
      <c r="C193" s="26">
        <v>5139</v>
      </c>
      <c r="D193" s="26">
        <v>4341</v>
      </c>
      <c r="E193" s="28" t="s">
        <v>1570</v>
      </c>
      <c r="F193" s="19">
        <v>15</v>
      </c>
      <c r="G193" s="6">
        <v>15</v>
      </c>
      <c r="H193" s="6">
        <v>0.6</v>
      </c>
      <c r="I193" s="99">
        <f t="shared" si="2"/>
        <v>4</v>
      </c>
    </row>
    <row r="194" spans="1:9" ht="12" customHeight="1">
      <c r="A194" s="26">
        <v>1154</v>
      </c>
      <c r="B194" s="26">
        <v>106</v>
      </c>
      <c r="C194" s="26">
        <v>5151</v>
      </c>
      <c r="D194" s="26">
        <v>3541</v>
      </c>
      <c r="E194" s="28" t="s">
        <v>1571</v>
      </c>
      <c r="F194" s="19">
        <v>12</v>
      </c>
      <c r="G194" s="6">
        <v>5</v>
      </c>
      <c r="H194" s="6">
        <v>4.2</v>
      </c>
      <c r="I194" s="99">
        <f t="shared" si="2"/>
        <v>84.00000000000001</v>
      </c>
    </row>
    <row r="195" spans="1:9" ht="12" customHeight="1">
      <c r="A195" s="26">
        <v>1155</v>
      </c>
      <c r="B195" s="26" t="s">
        <v>1200</v>
      </c>
      <c r="C195" s="26" t="s">
        <v>1247</v>
      </c>
      <c r="D195" s="26">
        <v>4318</v>
      </c>
      <c r="E195" s="28" t="s">
        <v>1482</v>
      </c>
      <c r="F195" s="19">
        <v>27</v>
      </c>
      <c r="G195" s="6">
        <v>27</v>
      </c>
      <c r="H195" s="6">
        <v>12.1</v>
      </c>
      <c r="I195" s="99">
        <f t="shared" si="2"/>
        <v>44.81481481481481</v>
      </c>
    </row>
    <row r="196" spans="1:9" ht="12" customHeight="1">
      <c r="A196" s="26">
        <v>1156</v>
      </c>
      <c r="B196" s="26">
        <v>106</v>
      </c>
      <c r="C196" s="26">
        <v>5151</v>
      </c>
      <c r="D196" s="26">
        <v>4341</v>
      </c>
      <c r="E196" s="28" t="s">
        <v>1572</v>
      </c>
      <c r="F196" s="19">
        <v>95</v>
      </c>
      <c r="G196" s="6">
        <v>95</v>
      </c>
      <c r="H196" s="6">
        <v>49.7</v>
      </c>
      <c r="I196" s="99">
        <f t="shared" si="2"/>
        <v>52.31578947368421</v>
      </c>
    </row>
    <row r="197" spans="1:9" ht="12" customHeight="1">
      <c r="A197" s="26">
        <v>1157</v>
      </c>
      <c r="B197" s="26" t="s">
        <v>1200</v>
      </c>
      <c r="C197" s="26" t="s">
        <v>1248</v>
      </c>
      <c r="D197" s="26">
        <v>4318</v>
      </c>
      <c r="E197" s="28" t="s">
        <v>325</v>
      </c>
      <c r="F197" s="19">
        <v>180</v>
      </c>
      <c r="G197" s="6">
        <v>180</v>
      </c>
      <c r="H197" s="6">
        <v>129.2</v>
      </c>
      <c r="I197" s="99">
        <f t="shared" si="2"/>
        <v>71.77777777777777</v>
      </c>
    </row>
    <row r="198" spans="1:9" ht="12" customHeight="1">
      <c r="A198" s="26">
        <v>1158</v>
      </c>
      <c r="B198" s="26">
        <v>106</v>
      </c>
      <c r="C198" s="26">
        <v>5153</v>
      </c>
      <c r="D198" s="26">
        <v>3541</v>
      </c>
      <c r="E198" s="28" t="s">
        <v>1573</v>
      </c>
      <c r="F198" s="19">
        <v>33</v>
      </c>
      <c r="G198" s="6">
        <v>61</v>
      </c>
      <c r="H198" s="6">
        <v>26.1</v>
      </c>
      <c r="I198" s="99">
        <f t="shared" si="2"/>
        <v>42.786885245901644</v>
      </c>
    </row>
    <row r="199" spans="1:9" ht="12" customHeight="1">
      <c r="A199" s="26">
        <v>1159</v>
      </c>
      <c r="B199" s="26" t="s">
        <v>1200</v>
      </c>
      <c r="C199" s="26" t="s">
        <v>1310</v>
      </c>
      <c r="D199" s="26">
        <v>4318</v>
      </c>
      <c r="E199" s="28" t="s">
        <v>1304</v>
      </c>
      <c r="F199" s="19">
        <v>65</v>
      </c>
      <c r="G199" s="6">
        <v>65</v>
      </c>
      <c r="H199" s="6">
        <v>33.4</v>
      </c>
      <c r="I199" s="99">
        <f t="shared" si="2"/>
        <v>51.38461538461539</v>
      </c>
    </row>
    <row r="200" spans="1:9" ht="12" customHeight="1">
      <c r="A200" s="26">
        <v>1160</v>
      </c>
      <c r="B200" s="26">
        <v>106</v>
      </c>
      <c r="C200" s="26">
        <v>5153</v>
      </c>
      <c r="D200" s="26">
        <v>4341</v>
      </c>
      <c r="E200" s="28" t="s">
        <v>383</v>
      </c>
      <c r="F200" s="19">
        <v>160</v>
      </c>
      <c r="G200" s="6">
        <v>160</v>
      </c>
      <c r="H200" s="6">
        <v>84.4</v>
      </c>
      <c r="I200" s="99">
        <f t="shared" si="2"/>
        <v>52.75000000000001</v>
      </c>
    </row>
    <row r="201" spans="1:9" ht="12" customHeight="1">
      <c r="A201" s="26">
        <v>1161</v>
      </c>
      <c r="B201" s="26">
        <v>106</v>
      </c>
      <c r="C201" s="26">
        <v>5154</v>
      </c>
      <c r="D201" s="26">
        <v>3541</v>
      </c>
      <c r="E201" s="28" t="s">
        <v>1574</v>
      </c>
      <c r="F201" s="19">
        <v>9</v>
      </c>
      <c r="G201" s="6">
        <v>20</v>
      </c>
      <c r="H201" s="6">
        <v>7.8</v>
      </c>
      <c r="I201" s="99">
        <f t="shared" si="2"/>
        <v>39</v>
      </c>
    </row>
    <row r="202" spans="1:9" ht="12" customHeight="1">
      <c r="A202" s="26">
        <v>1162</v>
      </c>
      <c r="B202" s="26" t="s">
        <v>1200</v>
      </c>
      <c r="C202" s="26" t="s">
        <v>1249</v>
      </c>
      <c r="D202" s="26">
        <v>4318</v>
      </c>
      <c r="E202" s="28" t="s">
        <v>1250</v>
      </c>
      <c r="F202" s="19">
        <v>55</v>
      </c>
      <c r="G202" s="6">
        <v>50</v>
      </c>
      <c r="H202" s="6">
        <v>20.7</v>
      </c>
      <c r="I202" s="99">
        <f t="shared" si="2"/>
        <v>41.4</v>
      </c>
    </row>
    <row r="203" spans="1:9" ht="12" customHeight="1">
      <c r="A203" s="26">
        <v>1163</v>
      </c>
      <c r="B203" s="26">
        <v>106</v>
      </c>
      <c r="C203" s="26">
        <v>5154</v>
      </c>
      <c r="D203" s="26">
        <v>4341</v>
      </c>
      <c r="E203" s="28" t="s">
        <v>384</v>
      </c>
      <c r="F203" s="19">
        <v>70</v>
      </c>
      <c r="G203" s="6">
        <v>70</v>
      </c>
      <c r="H203" s="6">
        <v>12.8</v>
      </c>
      <c r="I203" s="99">
        <f t="shared" si="2"/>
        <v>18.285714285714285</v>
      </c>
    </row>
    <row r="204" spans="1:9" ht="12" customHeight="1">
      <c r="A204" s="26">
        <v>1164</v>
      </c>
      <c r="B204" s="26">
        <v>106</v>
      </c>
      <c r="C204" s="26">
        <v>5157</v>
      </c>
      <c r="D204" s="26">
        <v>4318</v>
      </c>
      <c r="E204" s="28" t="s">
        <v>1575</v>
      </c>
      <c r="F204" s="19">
        <v>100</v>
      </c>
      <c r="G204" s="6">
        <v>80</v>
      </c>
      <c r="H204" s="6">
        <v>24.2</v>
      </c>
      <c r="I204" s="99">
        <f t="shared" si="2"/>
        <v>30.25</v>
      </c>
    </row>
    <row r="205" spans="1:9" ht="12" customHeight="1">
      <c r="A205" s="26">
        <v>1165</v>
      </c>
      <c r="B205" s="26" t="s">
        <v>1200</v>
      </c>
      <c r="C205" s="26" t="s">
        <v>1254</v>
      </c>
      <c r="D205" s="26">
        <v>4318</v>
      </c>
      <c r="E205" s="28" t="s">
        <v>1255</v>
      </c>
      <c r="F205" s="19">
        <v>15</v>
      </c>
      <c r="G205" s="6">
        <v>15</v>
      </c>
      <c r="H205" s="6">
        <v>3.2</v>
      </c>
      <c r="I205" s="99">
        <f t="shared" si="2"/>
        <v>21.333333333333336</v>
      </c>
    </row>
    <row r="206" spans="1:9" ht="12" customHeight="1">
      <c r="A206" s="26">
        <v>1166</v>
      </c>
      <c r="B206" s="26">
        <v>106</v>
      </c>
      <c r="C206" s="26">
        <v>5162</v>
      </c>
      <c r="D206" s="26">
        <v>4341</v>
      </c>
      <c r="E206" s="28" t="s">
        <v>385</v>
      </c>
      <c r="F206" s="19">
        <v>30</v>
      </c>
      <c r="G206" s="6">
        <v>30</v>
      </c>
      <c r="H206" s="6">
        <v>13</v>
      </c>
      <c r="I206" s="99">
        <f t="shared" si="2"/>
        <v>43.333333333333336</v>
      </c>
    </row>
    <row r="207" spans="1:9" ht="12" customHeight="1">
      <c r="A207" s="26">
        <v>1167</v>
      </c>
      <c r="B207" s="26">
        <v>106</v>
      </c>
      <c r="C207" s="26">
        <v>5164</v>
      </c>
      <c r="D207" s="26">
        <v>3541</v>
      </c>
      <c r="E207" s="28" t="s">
        <v>1576</v>
      </c>
      <c r="F207" s="19">
        <v>72</v>
      </c>
      <c r="G207" s="6">
        <v>72</v>
      </c>
      <c r="H207" s="6">
        <v>72</v>
      </c>
      <c r="I207" s="99">
        <f t="shared" si="2"/>
        <v>100</v>
      </c>
    </row>
    <row r="208" spans="1:9" ht="12" customHeight="1">
      <c r="A208" s="26">
        <v>1168</v>
      </c>
      <c r="B208" s="26" t="s">
        <v>1200</v>
      </c>
      <c r="C208" s="26" t="s">
        <v>1257</v>
      </c>
      <c r="D208" s="26">
        <v>4318</v>
      </c>
      <c r="E208" s="28" t="s">
        <v>1148</v>
      </c>
      <c r="F208" s="19">
        <v>75</v>
      </c>
      <c r="G208" s="6">
        <v>75</v>
      </c>
      <c r="H208" s="6">
        <v>23</v>
      </c>
      <c r="I208" s="99">
        <f t="shared" si="2"/>
        <v>30.666666666666664</v>
      </c>
    </row>
    <row r="209" spans="1:9" ht="12" customHeight="1">
      <c r="A209" s="26">
        <v>1169</v>
      </c>
      <c r="B209" s="26" t="s">
        <v>1200</v>
      </c>
      <c r="C209" s="26" t="s">
        <v>1262</v>
      </c>
      <c r="D209" s="26">
        <v>3541</v>
      </c>
      <c r="E209" s="28" t="s">
        <v>1577</v>
      </c>
      <c r="F209" s="19">
        <v>20</v>
      </c>
      <c r="G209" s="6">
        <v>20</v>
      </c>
      <c r="H209" s="6">
        <v>12.2</v>
      </c>
      <c r="I209" s="99">
        <f t="shared" si="2"/>
        <v>61</v>
      </c>
    </row>
    <row r="210" spans="1:9" ht="12" customHeight="1">
      <c r="A210" s="26">
        <v>1170</v>
      </c>
      <c r="B210" s="26" t="s">
        <v>1200</v>
      </c>
      <c r="C210" s="26" t="s">
        <v>1262</v>
      </c>
      <c r="D210" s="26">
        <v>4318</v>
      </c>
      <c r="E210" s="28" t="s">
        <v>1578</v>
      </c>
      <c r="F210" s="19">
        <v>55</v>
      </c>
      <c r="G210" s="6">
        <v>55</v>
      </c>
      <c r="H210" s="6">
        <v>25.1</v>
      </c>
      <c r="I210" s="99">
        <f t="shared" si="2"/>
        <v>45.63636363636364</v>
      </c>
    </row>
    <row r="211" spans="1:9" ht="12" customHeight="1">
      <c r="A211" s="26">
        <v>1171</v>
      </c>
      <c r="B211" s="26" t="s">
        <v>1200</v>
      </c>
      <c r="C211" s="26" t="s">
        <v>1262</v>
      </c>
      <c r="D211" s="26">
        <v>4318</v>
      </c>
      <c r="E211" s="28" t="s">
        <v>1489</v>
      </c>
      <c r="F211" s="19">
        <v>50</v>
      </c>
      <c r="G211" s="6">
        <v>50</v>
      </c>
      <c r="H211" s="6">
        <v>12.2</v>
      </c>
      <c r="I211" s="99">
        <f t="shared" si="2"/>
        <v>24.4</v>
      </c>
    </row>
    <row r="212" spans="1:9" ht="12" customHeight="1">
      <c r="A212" s="26">
        <v>1172</v>
      </c>
      <c r="B212" s="26">
        <v>106</v>
      </c>
      <c r="C212" s="26">
        <v>5169</v>
      </c>
      <c r="D212" s="26">
        <v>4318</v>
      </c>
      <c r="E212" s="28" t="s">
        <v>1579</v>
      </c>
      <c r="F212" s="19">
        <v>50</v>
      </c>
      <c r="G212" s="6">
        <v>50</v>
      </c>
      <c r="H212" s="6">
        <v>40</v>
      </c>
      <c r="I212" s="99">
        <f t="shared" si="2"/>
        <v>80</v>
      </c>
    </row>
    <row r="213" spans="1:9" ht="12" customHeight="1">
      <c r="A213" s="26">
        <v>1173</v>
      </c>
      <c r="B213" s="26">
        <v>106</v>
      </c>
      <c r="C213" s="26">
        <v>5169</v>
      </c>
      <c r="D213" s="26">
        <v>4341</v>
      </c>
      <c r="E213" s="28" t="s">
        <v>1580</v>
      </c>
      <c r="F213" s="19">
        <v>15</v>
      </c>
      <c r="G213" s="6">
        <v>15</v>
      </c>
      <c r="H213" s="6">
        <v>3.9</v>
      </c>
      <c r="I213" s="99">
        <f t="shared" si="2"/>
        <v>26</v>
      </c>
    </row>
    <row r="214" spans="1:9" ht="12" customHeight="1">
      <c r="A214" s="26">
        <v>1174</v>
      </c>
      <c r="B214" s="26" t="s">
        <v>1200</v>
      </c>
      <c r="C214" s="26" t="s">
        <v>1262</v>
      </c>
      <c r="D214" s="26" t="s">
        <v>1311</v>
      </c>
      <c r="E214" s="28" t="s">
        <v>1581</v>
      </c>
      <c r="F214" s="19">
        <v>20</v>
      </c>
      <c r="G214" s="6">
        <v>20</v>
      </c>
      <c r="H214" s="6">
        <v>10.1</v>
      </c>
      <c r="I214" s="99">
        <f t="shared" si="2"/>
        <v>50.5</v>
      </c>
    </row>
    <row r="215" spans="1:9" ht="12" customHeight="1">
      <c r="A215" s="26">
        <v>1573</v>
      </c>
      <c r="B215" s="26">
        <v>106</v>
      </c>
      <c r="C215" s="26">
        <v>5169</v>
      </c>
      <c r="D215" s="26">
        <v>4315</v>
      </c>
      <c r="E215" s="28" t="s">
        <v>1582</v>
      </c>
      <c r="F215" s="19">
        <v>0</v>
      </c>
      <c r="G215" s="6">
        <v>1020</v>
      </c>
      <c r="H215" s="6">
        <v>406.5</v>
      </c>
      <c r="I215" s="99">
        <f t="shared" si="2"/>
        <v>39.852941176470594</v>
      </c>
    </row>
    <row r="216" spans="1:9" ht="12" customHeight="1">
      <c r="A216" s="26">
        <v>1175</v>
      </c>
      <c r="B216" s="26" t="s">
        <v>1200</v>
      </c>
      <c r="C216" s="26" t="s">
        <v>1263</v>
      </c>
      <c r="D216" s="26">
        <v>4318</v>
      </c>
      <c r="E216" s="28" t="s">
        <v>1410</v>
      </c>
      <c r="F216" s="19">
        <v>80</v>
      </c>
      <c r="G216" s="6">
        <v>80</v>
      </c>
      <c r="H216" s="6">
        <v>35.5</v>
      </c>
      <c r="I216" s="99">
        <f t="shared" si="2"/>
        <v>44.375</v>
      </c>
    </row>
    <row r="217" spans="1:9" ht="12" customHeight="1">
      <c r="A217" s="26">
        <v>1176</v>
      </c>
      <c r="B217" s="26">
        <v>106</v>
      </c>
      <c r="C217" s="26">
        <v>5171</v>
      </c>
      <c r="D217" s="26">
        <v>4341</v>
      </c>
      <c r="E217" s="28" t="s">
        <v>1312</v>
      </c>
      <c r="F217" s="19">
        <v>5</v>
      </c>
      <c r="G217" s="6">
        <v>5</v>
      </c>
      <c r="H217" s="6">
        <v>0</v>
      </c>
      <c r="I217" s="99">
        <f t="shared" si="2"/>
        <v>0</v>
      </c>
    </row>
    <row r="218" spans="1:9" ht="12" customHeight="1">
      <c r="A218" s="26">
        <v>1542</v>
      </c>
      <c r="B218" s="26">
        <v>106</v>
      </c>
      <c r="C218" s="26">
        <v>5171</v>
      </c>
      <c r="D218" s="26">
        <v>3539</v>
      </c>
      <c r="E218" s="28" t="s">
        <v>793</v>
      </c>
      <c r="F218" s="19">
        <v>0</v>
      </c>
      <c r="G218" s="6">
        <v>0</v>
      </c>
      <c r="H218" s="6">
        <v>1741.3</v>
      </c>
      <c r="I218" s="620" t="s">
        <v>1178</v>
      </c>
    </row>
    <row r="219" spans="1:9" ht="12" customHeight="1">
      <c r="A219" s="26">
        <v>1543</v>
      </c>
      <c r="B219" s="26">
        <v>105</v>
      </c>
      <c r="C219" s="26">
        <v>5171</v>
      </c>
      <c r="D219" s="26">
        <v>4317</v>
      </c>
      <c r="E219" s="28" t="s">
        <v>793</v>
      </c>
      <c r="F219" s="19">
        <v>0</v>
      </c>
      <c r="G219" s="6">
        <v>0</v>
      </c>
      <c r="H219" s="6">
        <v>2679.5</v>
      </c>
      <c r="I219" s="620" t="s">
        <v>1178</v>
      </c>
    </row>
    <row r="220" spans="1:9" ht="12" customHeight="1">
      <c r="A220" s="26">
        <v>1551</v>
      </c>
      <c r="B220" s="26">
        <v>106</v>
      </c>
      <c r="C220" s="26">
        <v>5171</v>
      </c>
      <c r="D220" s="26">
        <v>4318</v>
      </c>
      <c r="E220" s="28" t="s">
        <v>793</v>
      </c>
      <c r="F220" s="19">
        <v>0</v>
      </c>
      <c r="G220" s="6">
        <v>0</v>
      </c>
      <c r="H220" s="6">
        <v>80.1</v>
      </c>
      <c r="I220" s="620" t="s">
        <v>1178</v>
      </c>
    </row>
    <row r="221" spans="1:9" ht="12" customHeight="1">
      <c r="A221" s="26">
        <v>1177</v>
      </c>
      <c r="B221" s="26" t="s">
        <v>1200</v>
      </c>
      <c r="C221" s="26" t="s">
        <v>1269</v>
      </c>
      <c r="D221" s="26">
        <v>4318</v>
      </c>
      <c r="E221" s="28" t="s">
        <v>1313</v>
      </c>
      <c r="F221" s="19">
        <v>15</v>
      </c>
      <c r="G221" s="6">
        <v>15</v>
      </c>
      <c r="H221" s="6">
        <v>2.9</v>
      </c>
      <c r="I221" s="99">
        <f t="shared" si="2"/>
        <v>19.333333333333332</v>
      </c>
    </row>
    <row r="222" spans="1:9" ht="12" customHeight="1">
      <c r="A222" s="26">
        <v>1178</v>
      </c>
      <c r="B222" s="26" t="s">
        <v>1200</v>
      </c>
      <c r="C222" s="26" t="s">
        <v>1314</v>
      </c>
      <c r="D222" s="26">
        <v>4318</v>
      </c>
      <c r="E222" s="60" t="s">
        <v>1414</v>
      </c>
      <c r="F222" s="19">
        <v>450</v>
      </c>
      <c r="G222" s="6">
        <v>450</v>
      </c>
      <c r="H222" s="6">
        <v>218</v>
      </c>
      <c r="I222" s="99">
        <f t="shared" si="2"/>
        <v>48.44444444444444</v>
      </c>
    </row>
    <row r="223" spans="1:9" ht="12" customHeight="1">
      <c r="A223" s="26">
        <v>1179</v>
      </c>
      <c r="B223" s="26" t="s">
        <v>1200</v>
      </c>
      <c r="C223" s="26" t="s">
        <v>1315</v>
      </c>
      <c r="D223" s="26">
        <v>3541</v>
      </c>
      <c r="E223" s="1" t="s">
        <v>1333</v>
      </c>
      <c r="F223" s="19">
        <v>250</v>
      </c>
      <c r="G223" s="6">
        <v>250</v>
      </c>
      <c r="H223" s="6">
        <v>250</v>
      </c>
      <c r="I223" s="99">
        <f t="shared" si="2"/>
        <v>100</v>
      </c>
    </row>
    <row r="224" spans="1:9" ht="12" customHeight="1">
      <c r="A224" s="26">
        <v>1180</v>
      </c>
      <c r="B224" s="26" t="s">
        <v>1200</v>
      </c>
      <c r="C224" s="26" t="s">
        <v>1315</v>
      </c>
      <c r="D224" s="26">
        <v>4318</v>
      </c>
      <c r="E224" s="1" t="s">
        <v>1333</v>
      </c>
      <c r="F224" s="19">
        <v>450</v>
      </c>
      <c r="G224" s="6">
        <v>560</v>
      </c>
      <c r="H224" s="6">
        <v>510.5</v>
      </c>
      <c r="I224" s="99">
        <f t="shared" si="2"/>
        <v>91.16071428571428</v>
      </c>
    </row>
    <row r="225" spans="1:9" ht="12" customHeight="1">
      <c r="A225" s="26">
        <v>1181</v>
      </c>
      <c r="B225" s="26" t="s">
        <v>1200</v>
      </c>
      <c r="C225" s="26" t="s">
        <v>1316</v>
      </c>
      <c r="D225" s="26" t="s">
        <v>1202</v>
      </c>
      <c r="E225" s="28" t="s">
        <v>1294</v>
      </c>
      <c r="F225" s="19">
        <v>2600</v>
      </c>
      <c r="G225" s="6">
        <v>2600</v>
      </c>
      <c r="H225" s="6">
        <v>1777.9</v>
      </c>
      <c r="I225" s="99">
        <f t="shared" si="2"/>
        <v>68.38076923076923</v>
      </c>
    </row>
    <row r="226" spans="1:9" ht="12" customHeight="1">
      <c r="A226" s="26">
        <v>1182</v>
      </c>
      <c r="B226" s="26" t="s">
        <v>1200</v>
      </c>
      <c r="C226" s="26" t="s">
        <v>1285</v>
      </c>
      <c r="D226" s="26">
        <v>4318</v>
      </c>
      <c r="E226" s="28" t="s">
        <v>1583</v>
      </c>
      <c r="F226" s="19">
        <v>1470</v>
      </c>
      <c r="G226" s="6">
        <v>1470</v>
      </c>
      <c r="H226" s="6">
        <v>929</v>
      </c>
      <c r="I226" s="99">
        <f t="shared" si="2"/>
        <v>63.197278911564624</v>
      </c>
    </row>
    <row r="227" spans="1:9" ht="12" customHeight="1">
      <c r="A227" s="26">
        <v>1183</v>
      </c>
      <c r="B227" s="26" t="s">
        <v>1200</v>
      </c>
      <c r="C227" s="26" t="s">
        <v>1285</v>
      </c>
      <c r="D227" s="26">
        <v>4318</v>
      </c>
      <c r="E227" s="28" t="s">
        <v>1554</v>
      </c>
      <c r="F227" s="19">
        <v>580</v>
      </c>
      <c r="G227" s="6">
        <v>470</v>
      </c>
      <c r="H227" s="6">
        <v>180</v>
      </c>
      <c r="I227" s="99">
        <f t="shared" si="2"/>
        <v>38.297872340425535</v>
      </c>
    </row>
    <row r="228" spans="1:9" ht="12" customHeight="1">
      <c r="A228" s="26">
        <v>1184</v>
      </c>
      <c r="B228" s="26" t="s">
        <v>1200</v>
      </c>
      <c r="C228" s="26" t="s">
        <v>1317</v>
      </c>
      <c r="D228" s="26">
        <v>4174</v>
      </c>
      <c r="E228" s="28" t="s">
        <v>1584</v>
      </c>
      <c r="F228" s="19">
        <v>4000</v>
      </c>
      <c r="G228" s="6">
        <v>4400</v>
      </c>
      <c r="H228" s="6">
        <v>944.6</v>
      </c>
      <c r="I228" s="99">
        <f t="shared" si="2"/>
        <v>21.46818181818182</v>
      </c>
    </row>
    <row r="229" spans="1:9" ht="12" customHeight="1">
      <c r="A229" s="26">
        <v>1185</v>
      </c>
      <c r="B229" s="26" t="s">
        <v>1200</v>
      </c>
      <c r="C229" s="26" t="s">
        <v>1317</v>
      </c>
      <c r="D229" s="26">
        <v>4175</v>
      </c>
      <c r="E229" s="28" t="s">
        <v>1585</v>
      </c>
      <c r="F229" s="19">
        <v>21000</v>
      </c>
      <c r="G229" s="6">
        <v>19500</v>
      </c>
      <c r="H229" s="6">
        <v>10726.4</v>
      </c>
      <c r="I229" s="99">
        <f aca="true" t="shared" si="3" ref="I229:I290">(H229/G229)*100</f>
        <v>55.00717948717948</v>
      </c>
    </row>
    <row r="230" spans="1:9" ht="12" customHeight="1">
      <c r="A230" s="26">
        <v>1186</v>
      </c>
      <c r="B230" s="26" t="s">
        <v>1200</v>
      </c>
      <c r="C230" s="26" t="s">
        <v>1317</v>
      </c>
      <c r="D230" s="26">
        <v>4176</v>
      </c>
      <c r="E230" s="28" t="s">
        <v>322</v>
      </c>
      <c r="F230" s="19">
        <v>14400</v>
      </c>
      <c r="G230" s="6">
        <v>14500</v>
      </c>
      <c r="H230" s="6">
        <v>6633.3</v>
      </c>
      <c r="I230" s="99">
        <f t="shared" si="3"/>
        <v>45.746896551724134</v>
      </c>
    </row>
    <row r="231" spans="1:9" ht="12" customHeight="1">
      <c r="A231" s="26">
        <v>1187</v>
      </c>
      <c r="B231" s="26">
        <v>106</v>
      </c>
      <c r="C231" s="26">
        <v>5410</v>
      </c>
      <c r="D231" s="26">
        <v>4181</v>
      </c>
      <c r="E231" s="28" t="s">
        <v>1586</v>
      </c>
      <c r="F231" s="19">
        <v>13400</v>
      </c>
      <c r="G231" s="6">
        <v>13000</v>
      </c>
      <c r="H231" s="6">
        <v>9651.7</v>
      </c>
      <c r="I231" s="99">
        <f t="shared" si="3"/>
        <v>74.24384615384616</v>
      </c>
    </row>
    <row r="232" spans="1:9" ht="12" customHeight="1">
      <c r="A232" s="26">
        <v>1188</v>
      </c>
      <c r="B232" s="26">
        <v>106</v>
      </c>
      <c r="C232" s="26">
        <v>5410</v>
      </c>
      <c r="D232" s="26">
        <v>4182</v>
      </c>
      <c r="E232" s="28" t="s">
        <v>1587</v>
      </c>
      <c r="F232" s="19">
        <v>4464</v>
      </c>
      <c r="G232" s="6">
        <v>5436</v>
      </c>
      <c r="H232" s="6">
        <v>2468.8</v>
      </c>
      <c r="I232" s="99">
        <f t="shared" si="3"/>
        <v>45.41574687270052</v>
      </c>
    </row>
    <row r="233" spans="1:9" ht="12" customHeight="1">
      <c r="A233" s="26">
        <v>1189</v>
      </c>
      <c r="B233" s="26">
        <v>106</v>
      </c>
      <c r="C233" s="26">
        <v>5410</v>
      </c>
      <c r="D233" s="26">
        <v>4183</v>
      </c>
      <c r="E233" s="28" t="s">
        <v>1588</v>
      </c>
      <c r="F233" s="19">
        <v>3000</v>
      </c>
      <c r="G233" s="6">
        <v>1500</v>
      </c>
      <c r="H233" s="6">
        <v>316.2</v>
      </c>
      <c r="I233" s="99">
        <f t="shared" si="3"/>
        <v>21.08</v>
      </c>
    </row>
    <row r="234" spans="1:9" ht="12" customHeight="1">
      <c r="A234" s="26">
        <v>1190</v>
      </c>
      <c r="B234" s="26">
        <v>106</v>
      </c>
      <c r="C234" s="26">
        <v>5410</v>
      </c>
      <c r="D234" s="26">
        <v>4184</v>
      </c>
      <c r="E234" s="28" t="s">
        <v>1589</v>
      </c>
      <c r="F234" s="19">
        <v>10000</v>
      </c>
      <c r="G234" s="6">
        <v>8400</v>
      </c>
      <c r="H234" s="6">
        <v>3319.1</v>
      </c>
      <c r="I234" s="99">
        <f t="shared" si="3"/>
        <v>39.51309523809524</v>
      </c>
    </row>
    <row r="235" spans="1:9" ht="12" customHeight="1">
      <c r="A235" s="26">
        <v>1191</v>
      </c>
      <c r="B235" s="26">
        <v>106</v>
      </c>
      <c r="C235" s="26">
        <v>5410</v>
      </c>
      <c r="D235" s="26">
        <v>4185</v>
      </c>
      <c r="E235" s="28" t="s">
        <v>1590</v>
      </c>
      <c r="F235" s="19">
        <v>12000</v>
      </c>
      <c r="G235" s="6">
        <v>20800</v>
      </c>
      <c r="H235" s="6">
        <v>20433</v>
      </c>
      <c r="I235" s="99">
        <f t="shared" si="3"/>
        <v>98.23557692307693</v>
      </c>
    </row>
    <row r="236" spans="1:9" ht="12" customHeight="1">
      <c r="A236" s="26">
        <v>1192</v>
      </c>
      <c r="B236" s="26">
        <v>106</v>
      </c>
      <c r="C236" s="26">
        <v>5410</v>
      </c>
      <c r="D236" s="26">
        <v>4186</v>
      </c>
      <c r="E236" s="28" t="s">
        <v>1591</v>
      </c>
      <c r="F236" s="19">
        <v>500</v>
      </c>
      <c r="G236" s="6">
        <v>2700</v>
      </c>
      <c r="H236" s="6">
        <v>618</v>
      </c>
      <c r="I236" s="99">
        <f t="shared" si="3"/>
        <v>22.88888888888889</v>
      </c>
    </row>
    <row r="237" spans="1:9" ht="12" customHeight="1">
      <c r="A237" s="26">
        <v>1193</v>
      </c>
      <c r="B237" s="26">
        <v>106</v>
      </c>
      <c r="C237" s="26">
        <v>5410</v>
      </c>
      <c r="D237" s="26">
        <v>4187</v>
      </c>
      <c r="E237" s="28" t="s">
        <v>1592</v>
      </c>
      <c r="F237" s="19">
        <v>100</v>
      </c>
      <c r="G237" s="6">
        <v>200</v>
      </c>
      <c r="H237" s="6">
        <v>0</v>
      </c>
      <c r="I237" s="99">
        <f t="shared" si="3"/>
        <v>0</v>
      </c>
    </row>
    <row r="238" spans="1:9" ht="12" customHeight="1">
      <c r="A238" s="26">
        <v>1544</v>
      </c>
      <c r="B238" s="26">
        <v>106</v>
      </c>
      <c r="C238" s="26">
        <v>5410</v>
      </c>
      <c r="D238" s="26">
        <v>4175</v>
      </c>
      <c r="E238" s="28" t="s">
        <v>659</v>
      </c>
      <c r="F238" s="19">
        <v>0</v>
      </c>
      <c r="G238" s="6">
        <v>2000</v>
      </c>
      <c r="H238" s="6">
        <v>488</v>
      </c>
      <c r="I238" s="99">
        <f t="shared" si="3"/>
        <v>24.4</v>
      </c>
    </row>
    <row r="239" spans="1:9" ht="13.5" customHeight="1">
      <c r="A239" s="27"/>
      <c r="B239" s="21" t="s">
        <v>1319</v>
      </c>
      <c r="C239" s="22"/>
      <c r="D239" s="20"/>
      <c r="E239" s="29" t="s">
        <v>1009</v>
      </c>
      <c r="F239" s="23">
        <f>SUBTOTAL(9,F183:F238)</f>
        <v>90237</v>
      </c>
      <c r="G239" s="7">
        <f>SUBTOTAL(9,G183:G238)</f>
        <v>100829</v>
      </c>
      <c r="H239" s="7">
        <f>SUBTOTAL(9,H183:H238)</f>
        <v>65135.2</v>
      </c>
      <c r="I239" s="101">
        <f t="shared" si="3"/>
        <v>64.59966874609488</v>
      </c>
    </row>
    <row r="240" spans="1:9" ht="12" customHeight="1">
      <c r="A240" s="26">
        <v>1194</v>
      </c>
      <c r="B240" s="26" t="s">
        <v>1205</v>
      </c>
      <c r="C240" s="26" t="s">
        <v>1320</v>
      </c>
      <c r="D240" s="26" t="s">
        <v>1322</v>
      </c>
      <c r="E240" s="28" t="s">
        <v>1321</v>
      </c>
      <c r="F240" s="19">
        <v>5</v>
      </c>
      <c r="G240" s="6">
        <v>5</v>
      </c>
      <c r="H240" s="6">
        <v>0.1</v>
      </c>
      <c r="I240" s="99">
        <f t="shared" si="3"/>
        <v>2</v>
      </c>
    </row>
    <row r="241" spans="1:9" ht="12" customHeight="1">
      <c r="A241" s="26">
        <v>1195</v>
      </c>
      <c r="B241" s="26" t="s">
        <v>1205</v>
      </c>
      <c r="C241" s="26" t="s">
        <v>1243</v>
      </c>
      <c r="D241" s="26">
        <v>5512</v>
      </c>
      <c r="E241" s="28" t="s">
        <v>1308</v>
      </c>
      <c r="F241" s="19">
        <v>30</v>
      </c>
      <c r="G241" s="6">
        <v>25</v>
      </c>
      <c r="H241" s="6">
        <v>0</v>
      </c>
      <c r="I241" s="99">
        <f t="shared" si="3"/>
        <v>0</v>
      </c>
    </row>
    <row r="242" spans="1:9" ht="12" customHeight="1">
      <c r="A242" s="26">
        <v>1196</v>
      </c>
      <c r="B242" s="26" t="s">
        <v>1205</v>
      </c>
      <c r="C242" s="26" t="s">
        <v>1243</v>
      </c>
      <c r="D242" s="26" t="s">
        <v>1322</v>
      </c>
      <c r="E242" s="28" t="s">
        <v>1308</v>
      </c>
      <c r="F242" s="19">
        <v>60</v>
      </c>
      <c r="G242" s="6">
        <v>60</v>
      </c>
      <c r="H242" s="6">
        <v>14</v>
      </c>
      <c r="I242" s="99">
        <f t="shared" si="3"/>
        <v>23.333333333333332</v>
      </c>
    </row>
    <row r="243" spans="1:9" ht="12" customHeight="1">
      <c r="A243" s="26">
        <v>1197</v>
      </c>
      <c r="B243" s="26" t="s">
        <v>1205</v>
      </c>
      <c r="C243" s="26" t="s">
        <v>1244</v>
      </c>
      <c r="D243" s="26" t="s">
        <v>1322</v>
      </c>
      <c r="E243" s="28" t="s">
        <v>1309</v>
      </c>
      <c r="F243" s="19">
        <v>1570</v>
      </c>
      <c r="G243" s="6">
        <v>1570</v>
      </c>
      <c r="H243" s="6">
        <v>561.1</v>
      </c>
      <c r="I243" s="99">
        <f t="shared" si="3"/>
        <v>35.738853503184714</v>
      </c>
    </row>
    <row r="244" spans="1:9" ht="12" customHeight="1">
      <c r="A244" s="26">
        <v>1198</v>
      </c>
      <c r="B244" s="26" t="s">
        <v>1205</v>
      </c>
      <c r="C244" s="26" t="s">
        <v>1245</v>
      </c>
      <c r="D244" s="26">
        <v>1014</v>
      </c>
      <c r="E244" s="28" t="s">
        <v>1593</v>
      </c>
      <c r="F244" s="19">
        <v>15</v>
      </c>
      <c r="G244" s="6">
        <v>15</v>
      </c>
      <c r="H244" s="6">
        <v>0</v>
      </c>
      <c r="I244" s="99">
        <f t="shared" si="3"/>
        <v>0</v>
      </c>
    </row>
    <row r="245" spans="1:9" ht="12" customHeight="1">
      <c r="A245" s="26">
        <v>1199</v>
      </c>
      <c r="B245" s="26" t="s">
        <v>1205</v>
      </c>
      <c r="C245" s="26" t="s">
        <v>1245</v>
      </c>
      <c r="D245" s="26">
        <v>6171</v>
      </c>
      <c r="E245" s="28" t="s">
        <v>1594</v>
      </c>
      <c r="F245" s="19">
        <v>150</v>
      </c>
      <c r="G245" s="6">
        <v>370</v>
      </c>
      <c r="H245" s="6">
        <v>288</v>
      </c>
      <c r="I245" s="99">
        <f t="shared" si="3"/>
        <v>77.83783783783784</v>
      </c>
    </row>
    <row r="246" spans="1:9" ht="12" customHeight="1">
      <c r="A246" s="26">
        <v>1200</v>
      </c>
      <c r="B246" s="26" t="s">
        <v>1205</v>
      </c>
      <c r="C246" s="26" t="s">
        <v>1245</v>
      </c>
      <c r="D246" s="26">
        <v>6171</v>
      </c>
      <c r="E246" s="28" t="s">
        <v>1595</v>
      </c>
      <c r="F246" s="19">
        <v>300</v>
      </c>
      <c r="G246" s="6">
        <v>2430</v>
      </c>
      <c r="H246" s="6">
        <v>2007.2</v>
      </c>
      <c r="I246" s="99">
        <f t="shared" si="3"/>
        <v>82.60082304526749</v>
      </c>
    </row>
    <row r="247" spans="1:9" ht="12" customHeight="1">
      <c r="A247" s="26">
        <v>1201</v>
      </c>
      <c r="B247" s="26">
        <v>108</v>
      </c>
      <c r="C247" s="26">
        <v>5139</v>
      </c>
      <c r="D247" s="26">
        <v>1014</v>
      </c>
      <c r="E247" s="28" t="s">
        <v>1596</v>
      </c>
      <c r="F247" s="19">
        <v>45</v>
      </c>
      <c r="G247" s="6">
        <v>45</v>
      </c>
      <c r="H247" s="6">
        <v>21</v>
      </c>
      <c r="I247" s="99">
        <f t="shared" si="3"/>
        <v>46.666666666666664</v>
      </c>
    </row>
    <row r="248" spans="1:9" ht="12" customHeight="1">
      <c r="A248" s="26">
        <v>1202</v>
      </c>
      <c r="B248" s="26" t="s">
        <v>1205</v>
      </c>
      <c r="C248" s="26" t="s">
        <v>1246</v>
      </c>
      <c r="D248" s="26" t="s">
        <v>1322</v>
      </c>
      <c r="E248" s="28" t="s">
        <v>1597</v>
      </c>
      <c r="F248" s="19">
        <v>900</v>
      </c>
      <c r="G248" s="6">
        <v>900</v>
      </c>
      <c r="H248" s="6">
        <v>825.6</v>
      </c>
      <c r="I248" s="99">
        <f t="shared" si="3"/>
        <v>91.73333333333333</v>
      </c>
    </row>
    <row r="249" spans="1:9" ht="12" customHeight="1">
      <c r="A249" s="26">
        <v>1203</v>
      </c>
      <c r="B249" s="26" t="s">
        <v>1205</v>
      </c>
      <c r="C249" s="26" t="s">
        <v>1246</v>
      </c>
      <c r="D249" s="26" t="s">
        <v>1322</v>
      </c>
      <c r="E249" s="28" t="s">
        <v>1598</v>
      </c>
      <c r="F249" s="19">
        <v>180</v>
      </c>
      <c r="G249" s="6">
        <v>180</v>
      </c>
      <c r="H249" s="6">
        <v>90.7</v>
      </c>
      <c r="I249" s="99">
        <f t="shared" si="3"/>
        <v>50.38888888888889</v>
      </c>
    </row>
    <row r="250" spans="1:9" ht="12" customHeight="1">
      <c r="A250" s="26">
        <v>1204</v>
      </c>
      <c r="B250" s="26" t="s">
        <v>1205</v>
      </c>
      <c r="C250" s="26" t="s">
        <v>1246</v>
      </c>
      <c r="D250" s="26" t="s">
        <v>1322</v>
      </c>
      <c r="E250" s="28" t="s">
        <v>1599</v>
      </c>
      <c r="F250" s="19">
        <v>650</v>
      </c>
      <c r="G250" s="6">
        <v>650</v>
      </c>
      <c r="H250" s="6">
        <v>514</v>
      </c>
      <c r="I250" s="99">
        <f t="shared" si="3"/>
        <v>79.07692307692308</v>
      </c>
    </row>
    <row r="251" spans="1:9" ht="12" customHeight="1">
      <c r="A251" s="26">
        <v>1205</v>
      </c>
      <c r="B251" s="26" t="s">
        <v>1205</v>
      </c>
      <c r="C251" s="26" t="s">
        <v>1246</v>
      </c>
      <c r="D251" s="26" t="s">
        <v>1322</v>
      </c>
      <c r="E251" s="28" t="s">
        <v>1600</v>
      </c>
      <c r="F251" s="19">
        <v>150</v>
      </c>
      <c r="G251" s="6">
        <v>150</v>
      </c>
      <c r="H251" s="6">
        <v>90.2</v>
      </c>
      <c r="I251" s="99">
        <f t="shared" si="3"/>
        <v>60.13333333333334</v>
      </c>
    </row>
    <row r="252" spans="1:9" ht="12" customHeight="1">
      <c r="A252" s="26">
        <v>1206</v>
      </c>
      <c r="B252" s="26">
        <v>108</v>
      </c>
      <c r="C252" s="26">
        <v>5139</v>
      </c>
      <c r="D252" s="26">
        <v>6171</v>
      </c>
      <c r="E252" s="28" t="s">
        <v>1481</v>
      </c>
      <c r="F252" s="19">
        <v>280</v>
      </c>
      <c r="G252" s="6">
        <v>280</v>
      </c>
      <c r="H252" s="6">
        <v>137.1</v>
      </c>
      <c r="I252" s="99">
        <f t="shared" si="3"/>
        <v>48.96428571428571</v>
      </c>
    </row>
    <row r="253" spans="1:9" ht="12" customHeight="1">
      <c r="A253" s="26">
        <v>1207</v>
      </c>
      <c r="B253" s="26">
        <v>108</v>
      </c>
      <c r="C253" s="26">
        <v>5139</v>
      </c>
      <c r="D253" s="26">
        <v>6171</v>
      </c>
      <c r="E253" s="28" t="s">
        <v>1601</v>
      </c>
      <c r="F253" s="19">
        <v>320</v>
      </c>
      <c r="G253" s="6">
        <v>320</v>
      </c>
      <c r="H253" s="6">
        <v>123.6</v>
      </c>
      <c r="I253" s="99">
        <f t="shared" si="3"/>
        <v>38.625</v>
      </c>
    </row>
    <row r="254" spans="1:9" ht="12" customHeight="1">
      <c r="A254" s="26">
        <v>1208</v>
      </c>
      <c r="B254" s="26">
        <v>108</v>
      </c>
      <c r="C254" s="26">
        <v>5139</v>
      </c>
      <c r="D254" s="26">
        <v>6171</v>
      </c>
      <c r="E254" s="28" t="s">
        <v>1602</v>
      </c>
      <c r="F254" s="19">
        <v>25</v>
      </c>
      <c r="G254" s="6">
        <v>50</v>
      </c>
      <c r="H254" s="6">
        <v>42.8</v>
      </c>
      <c r="I254" s="99">
        <f t="shared" si="3"/>
        <v>85.6</v>
      </c>
    </row>
    <row r="255" spans="1:9" ht="12" customHeight="1">
      <c r="A255" s="26">
        <v>1209</v>
      </c>
      <c r="B255" s="26">
        <v>108</v>
      </c>
      <c r="C255" s="26">
        <v>5139</v>
      </c>
      <c r="D255" s="26">
        <v>6171</v>
      </c>
      <c r="E255" s="28" t="s">
        <v>1603</v>
      </c>
      <c r="F255" s="19">
        <v>125</v>
      </c>
      <c r="G255" s="6">
        <v>125</v>
      </c>
      <c r="H255" s="6">
        <v>21.4</v>
      </c>
      <c r="I255" s="99">
        <f t="shared" si="3"/>
        <v>17.119999999999997</v>
      </c>
    </row>
    <row r="256" spans="1:9" ht="12" customHeight="1">
      <c r="A256" s="26">
        <v>1210</v>
      </c>
      <c r="B256" s="26" t="s">
        <v>1205</v>
      </c>
      <c r="C256" s="26" t="s">
        <v>1247</v>
      </c>
      <c r="D256" s="26" t="s">
        <v>1322</v>
      </c>
      <c r="E256" s="28" t="s">
        <v>1482</v>
      </c>
      <c r="F256" s="19">
        <v>500</v>
      </c>
      <c r="G256" s="6">
        <v>500</v>
      </c>
      <c r="H256" s="6">
        <v>135.4</v>
      </c>
      <c r="I256" s="99">
        <f t="shared" si="3"/>
        <v>27.08</v>
      </c>
    </row>
    <row r="257" spans="1:9" ht="12" customHeight="1">
      <c r="A257" s="26">
        <v>1211</v>
      </c>
      <c r="B257" s="26" t="s">
        <v>1205</v>
      </c>
      <c r="C257" s="26" t="s">
        <v>1248</v>
      </c>
      <c r="D257" s="26" t="s">
        <v>1322</v>
      </c>
      <c r="E257" s="28" t="s">
        <v>325</v>
      </c>
      <c r="F257" s="19">
        <v>2300</v>
      </c>
      <c r="G257" s="6">
        <v>2300</v>
      </c>
      <c r="H257" s="6">
        <v>1180.9</v>
      </c>
      <c r="I257" s="99">
        <f t="shared" si="3"/>
        <v>51.34347826086957</v>
      </c>
    </row>
    <row r="258" spans="1:9" ht="12" customHeight="1">
      <c r="A258" s="26">
        <v>1212</v>
      </c>
      <c r="B258" s="26" t="s">
        <v>1205</v>
      </c>
      <c r="C258" s="26" t="s">
        <v>1310</v>
      </c>
      <c r="D258" s="26">
        <v>5512</v>
      </c>
      <c r="E258" s="28" t="s">
        <v>1304</v>
      </c>
      <c r="F258" s="19">
        <v>27</v>
      </c>
      <c r="G258" s="6">
        <v>32</v>
      </c>
      <c r="H258" s="6">
        <v>31</v>
      </c>
      <c r="I258" s="99">
        <f t="shared" si="3"/>
        <v>96.875</v>
      </c>
    </row>
    <row r="259" spans="1:9" ht="12" customHeight="1">
      <c r="A259" s="26">
        <v>1213</v>
      </c>
      <c r="B259" s="26" t="s">
        <v>1205</v>
      </c>
      <c r="C259" s="26" t="s">
        <v>1249</v>
      </c>
      <c r="D259" s="26" t="s">
        <v>1322</v>
      </c>
      <c r="E259" s="28" t="s">
        <v>1250</v>
      </c>
      <c r="F259" s="19">
        <v>3100</v>
      </c>
      <c r="G259" s="6">
        <v>3100</v>
      </c>
      <c r="H259" s="6">
        <v>582.5</v>
      </c>
      <c r="I259" s="99">
        <f t="shared" si="3"/>
        <v>18.79032258064516</v>
      </c>
    </row>
    <row r="260" spans="1:9" ht="12" customHeight="1">
      <c r="A260" s="26">
        <v>1214</v>
      </c>
      <c r="B260" s="26" t="s">
        <v>1205</v>
      </c>
      <c r="C260" s="26" t="s">
        <v>1251</v>
      </c>
      <c r="D260" s="26" t="s">
        <v>1322</v>
      </c>
      <c r="E260" s="28" t="s">
        <v>1252</v>
      </c>
      <c r="F260" s="19">
        <v>700</v>
      </c>
      <c r="G260" s="6">
        <v>700</v>
      </c>
      <c r="H260" s="6">
        <v>321</v>
      </c>
      <c r="I260" s="99">
        <f t="shared" si="3"/>
        <v>45.857142857142854</v>
      </c>
    </row>
    <row r="261" spans="1:9" ht="12" customHeight="1">
      <c r="A261" s="26">
        <v>1215</v>
      </c>
      <c r="B261" s="26" t="s">
        <v>1205</v>
      </c>
      <c r="C261" s="26" t="s">
        <v>1253</v>
      </c>
      <c r="D261" s="26" t="s">
        <v>1322</v>
      </c>
      <c r="E261" s="28" t="s">
        <v>1324</v>
      </c>
      <c r="F261" s="19">
        <v>8000</v>
      </c>
      <c r="G261" s="6">
        <v>6625</v>
      </c>
      <c r="H261" s="6">
        <v>4939.1</v>
      </c>
      <c r="I261" s="99">
        <f t="shared" si="3"/>
        <v>74.55245283018868</v>
      </c>
    </row>
    <row r="262" spans="1:9" ht="12" customHeight="1">
      <c r="A262" s="26">
        <v>1216</v>
      </c>
      <c r="B262" s="26" t="s">
        <v>1205</v>
      </c>
      <c r="C262" s="26" t="s">
        <v>1254</v>
      </c>
      <c r="D262" s="26" t="s">
        <v>1322</v>
      </c>
      <c r="E262" s="28" t="s">
        <v>1255</v>
      </c>
      <c r="F262" s="19">
        <v>3700</v>
      </c>
      <c r="G262" s="6">
        <v>3700</v>
      </c>
      <c r="H262" s="6">
        <v>1543.4</v>
      </c>
      <c r="I262" s="99">
        <f t="shared" si="3"/>
        <v>41.71351351351352</v>
      </c>
    </row>
    <row r="263" spans="1:9" ht="12" customHeight="1">
      <c r="A263" s="26">
        <v>1217</v>
      </c>
      <c r="B263" s="26" t="s">
        <v>1205</v>
      </c>
      <c r="C263" s="26" t="s">
        <v>1257</v>
      </c>
      <c r="D263" s="26">
        <v>1014</v>
      </c>
      <c r="E263" s="28" t="s">
        <v>387</v>
      </c>
      <c r="F263" s="19">
        <v>35</v>
      </c>
      <c r="G263" s="6">
        <v>35</v>
      </c>
      <c r="H263" s="6">
        <v>32.6</v>
      </c>
      <c r="I263" s="99">
        <f t="shared" si="3"/>
        <v>93.14285714285715</v>
      </c>
    </row>
    <row r="264" spans="1:9" ht="12" customHeight="1">
      <c r="A264" s="26">
        <v>1218</v>
      </c>
      <c r="B264" s="26" t="s">
        <v>1205</v>
      </c>
      <c r="C264" s="26" t="s">
        <v>1257</v>
      </c>
      <c r="D264" s="26" t="s">
        <v>1322</v>
      </c>
      <c r="E264" s="28" t="s">
        <v>1604</v>
      </c>
      <c r="F264" s="19">
        <v>200</v>
      </c>
      <c r="G264" s="6">
        <v>200</v>
      </c>
      <c r="H264" s="6">
        <v>58</v>
      </c>
      <c r="I264" s="99">
        <f t="shared" si="3"/>
        <v>28.999999999999996</v>
      </c>
    </row>
    <row r="265" spans="1:9" ht="12" customHeight="1">
      <c r="A265" s="26">
        <v>1219</v>
      </c>
      <c r="B265" s="26" t="s">
        <v>1205</v>
      </c>
      <c r="C265" s="26" t="s">
        <v>1257</v>
      </c>
      <c r="D265" s="26" t="s">
        <v>1322</v>
      </c>
      <c r="E265" s="28" t="s">
        <v>1605</v>
      </c>
      <c r="F265" s="19">
        <v>500</v>
      </c>
      <c r="G265" s="6">
        <v>605.2</v>
      </c>
      <c r="H265" s="6">
        <v>155.2</v>
      </c>
      <c r="I265" s="99">
        <f t="shared" si="3"/>
        <v>25.64441506939854</v>
      </c>
    </row>
    <row r="266" spans="1:9" ht="12" customHeight="1">
      <c r="A266" s="26">
        <v>1220</v>
      </c>
      <c r="B266" s="26" t="s">
        <v>1205</v>
      </c>
      <c r="C266" s="26" t="s">
        <v>1325</v>
      </c>
      <c r="D266" s="26" t="s">
        <v>1322</v>
      </c>
      <c r="E266" s="28" t="s">
        <v>1274</v>
      </c>
      <c r="F266" s="19">
        <v>150</v>
      </c>
      <c r="G266" s="6">
        <v>150</v>
      </c>
      <c r="H266" s="6">
        <v>27</v>
      </c>
      <c r="I266" s="99">
        <f t="shared" si="3"/>
        <v>18</v>
      </c>
    </row>
    <row r="267" spans="1:9" ht="12" customHeight="1">
      <c r="A267" s="26">
        <v>1221</v>
      </c>
      <c r="B267" s="26" t="s">
        <v>1205</v>
      </c>
      <c r="C267" s="26">
        <v>5166</v>
      </c>
      <c r="D267" s="26" t="s">
        <v>1322</v>
      </c>
      <c r="E267" s="28" t="s">
        <v>1606</v>
      </c>
      <c r="F267" s="19">
        <v>120</v>
      </c>
      <c r="G267" s="6">
        <v>120</v>
      </c>
      <c r="H267" s="6">
        <v>42.6</v>
      </c>
      <c r="I267" s="99">
        <f t="shared" si="3"/>
        <v>35.50000000000001</v>
      </c>
    </row>
    <row r="268" spans="1:9" ht="12" customHeight="1">
      <c r="A268" s="26">
        <v>1222</v>
      </c>
      <c r="B268" s="26" t="s">
        <v>1205</v>
      </c>
      <c r="C268" s="26" t="s">
        <v>1259</v>
      </c>
      <c r="D268" s="26" t="s">
        <v>1322</v>
      </c>
      <c r="E268" s="28" t="s">
        <v>1305</v>
      </c>
      <c r="F268" s="19">
        <v>20</v>
      </c>
      <c r="G268" s="6">
        <v>20</v>
      </c>
      <c r="H268" s="6">
        <v>0</v>
      </c>
      <c r="I268" s="99">
        <f t="shared" si="3"/>
        <v>0</v>
      </c>
    </row>
    <row r="269" spans="1:9" ht="12" customHeight="1">
      <c r="A269" s="26">
        <v>1223</v>
      </c>
      <c r="B269" s="26" t="s">
        <v>1205</v>
      </c>
      <c r="C269" s="26" t="s">
        <v>1262</v>
      </c>
      <c r="D269" s="26">
        <v>1014</v>
      </c>
      <c r="E269" s="28" t="s">
        <v>1607</v>
      </c>
      <c r="F269" s="19">
        <v>480</v>
      </c>
      <c r="G269" s="6">
        <v>480</v>
      </c>
      <c r="H269" s="6">
        <v>233.7</v>
      </c>
      <c r="I269" s="99">
        <f t="shared" si="3"/>
        <v>48.6875</v>
      </c>
    </row>
    <row r="270" spans="1:9" ht="12" customHeight="1">
      <c r="A270" s="26">
        <v>1541</v>
      </c>
      <c r="B270" s="26">
        <v>108</v>
      </c>
      <c r="C270" s="26">
        <v>5169</v>
      </c>
      <c r="D270" s="26">
        <v>5212</v>
      </c>
      <c r="E270" s="28" t="s">
        <v>1475</v>
      </c>
      <c r="F270" s="19">
        <v>0</v>
      </c>
      <c r="G270" s="6">
        <v>0</v>
      </c>
      <c r="H270" s="6">
        <v>44.7</v>
      </c>
      <c r="I270" s="620" t="s">
        <v>1178</v>
      </c>
    </row>
    <row r="271" spans="1:9" ht="12" customHeight="1">
      <c r="A271" s="26">
        <v>1224</v>
      </c>
      <c r="B271" s="26" t="s">
        <v>1205</v>
      </c>
      <c r="C271" s="26" t="s">
        <v>1262</v>
      </c>
      <c r="D271" s="26" t="s">
        <v>1322</v>
      </c>
      <c r="E271" s="28" t="s">
        <v>1608</v>
      </c>
      <c r="F271" s="19">
        <v>3100</v>
      </c>
      <c r="G271" s="6">
        <v>3100</v>
      </c>
      <c r="H271" s="6">
        <v>1284</v>
      </c>
      <c r="I271" s="99">
        <f t="shared" si="3"/>
        <v>41.41935483870968</v>
      </c>
    </row>
    <row r="272" spans="1:9" ht="12" customHeight="1">
      <c r="A272" s="26">
        <v>1225</v>
      </c>
      <c r="B272" s="26" t="s">
        <v>1205</v>
      </c>
      <c r="C272" s="26" t="s">
        <v>1262</v>
      </c>
      <c r="D272" s="26" t="s">
        <v>1322</v>
      </c>
      <c r="E272" s="28" t="s">
        <v>0</v>
      </c>
      <c r="F272" s="19">
        <v>240</v>
      </c>
      <c r="G272" s="6">
        <v>240</v>
      </c>
      <c r="H272" s="6">
        <v>35</v>
      </c>
      <c r="I272" s="99">
        <f t="shared" si="3"/>
        <v>14.583333333333334</v>
      </c>
    </row>
    <row r="273" spans="1:9" ht="12" customHeight="1">
      <c r="A273" s="26">
        <v>1226</v>
      </c>
      <c r="B273" s="26" t="s">
        <v>1205</v>
      </c>
      <c r="C273" s="26" t="s">
        <v>1262</v>
      </c>
      <c r="D273" s="26" t="s">
        <v>1322</v>
      </c>
      <c r="E273" s="28" t="s">
        <v>1</v>
      </c>
      <c r="F273" s="19">
        <v>70</v>
      </c>
      <c r="G273" s="6">
        <v>70</v>
      </c>
      <c r="H273" s="6">
        <v>13.5</v>
      </c>
      <c r="I273" s="99">
        <f t="shared" si="3"/>
        <v>19.28571428571429</v>
      </c>
    </row>
    <row r="274" spans="1:9" ht="12" customHeight="1">
      <c r="A274" s="26">
        <v>1227</v>
      </c>
      <c r="B274" s="26" t="s">
        <v>1205</v>
      </c>
      <c r="C274" s="26" t="s">
        <v>1262</v>
      </c>
      <c r="D274" s="26" t="s">
        <v>1322</v>
      </c>
      <c r="E274" s="28" t="s">
        <v>2</v>
      </c>
      <c r="F274" s="19">
        <v>1900</v>
      </c>
      <c r="G274" s="6">
        <v>1800</v>
      </c>
      <c r="H274" s="6">
        <v>814.3</v>
      </c>
      <c r="I274" s="99">
        <f t="shared" si="3"/>
        <v>45.23888888888889</v>
      </c>
    </row>
    <row r="275" spans="1:9" ht="12" customHeight="1">
      <c r="A275" s="26">
        <v>1228</v>
      </c>
      <c r="B275" s="26" t="s">
        <v>1205</v>
      </c>
      <c r="C275" s="26" t="s">
        <v>1262</v>
      </c>
      <c r="D275" s="26" t="s">
        <v>1322</v>
      </c>
      <c r="E275" s="28" t="s">
        <v>3</v>
      </c>
      <c r="F275" s="19">
        <v>450</v>
      </c>
      <c r="G275" s="6">
        <v>250</v>
      </c>
      <c r="H275" s="6">
        <v>153.8</v>
      </c>
      <c r="I275" s="99">
        <f t="shared" si="3"/>
        <v>61.52000000000001</v>
      </c>
    </row>
    <row r="276" spans="1:9" ht="12" customHeight="1">
      <c r="A276" s="26">
        <v>1229</v>
      </c>
      <c r="B276" s="26" t="s">
        <v>1205</v>
      </c>
      <c r="C276" s="26" t="s">
        <v>1262</v>
      </c>
      <c r="D276" s="26" t="s">
        <v>1322</v>
      </c>
      <c r="E276" s="28" t="s">
        <v>1486</v>
      </c>
      <c r="F276" s="19">
        <v>2300</v>
      </c>
      <c r="G276" s="6">
        <v>2300</v>
      </c>
      <c r="H276" s="6">
        <v>1386.2</v>
      </c>
      <c r="I276" s="99">
        <f t="shared" si="3"/>
        <v>60.26956521739131</v>
      </c>
    </row>
    <row r="277" spans="1:9" ht="12" customHeight="1">
      <c r="A277" s="26">
        <v>1230</v>
      </c>
      <c r="B277" s="26" t="s">
        <v>1205</v>
      </c>
      <c r="C277" s="26" t="s">
        <v>1262</v>
      </c>
      <c r="D277" s="26" t="s">
        <v>1322</v>
      </c>
      <c r="E277" s="28" t="s">
        <v>4</v>
      </c>
      <c r="F277" s="19">
        <v>320</v>
      </c>
      <c r="G277" s="6">
        <v>320</v>
      </c>
      <c r="H277" s="6">
        <v>217.8</v>
      </c>
      <c r="I277" s="99">
        <f t="shared" si="3"/>
        <v>68.0625</v>
      </c>
    </row>
    <row r="278" spans="1:9" ht="12" customHeight="1">
      <c r="A278" s="26">
        <v>1231</v>
      </c>
      <c r="B278" s="26">
        <v>108</v>
      </c>
      <c r="C278" s="26">
        <v>5169</v>
      </c>
      <c r="D278" s="26">
        <v>6171</v>
      </c>
      <c r="E278" s="28" t="s">
        <v>1541</v>
      </c>
      <c r="F278" s="19">
        <v>900</v>
      </c>
      <c r="G278" s="6">
        <v>1200</v>
      </c>
      <c r="H278" s="6">
        <v>1197</v>
      </c>
      <c r="I278" s="99">
        <f t="shared" si="3"/>
        <v>99.75</v>
      </c>
    </row>
    <row r="279" spans="1:9" ht="12" customHeight="1">
      <c r="A279" s="26">
        <v>1232</v>
      </c>
      <c r="B279" s="26" t="s">
        <v>1205</v>
      </c>
      <c r="C279" s="26" t="s">
        <v>1263</v>
      </c>
      <c r="D279" s="26" t="s">
        <v>1322</v>
      </c>
      <c r="E279" s="28" t="s">
        <v>264</v>
      </c>
      <c r="F279" s="19">
        <v>200</v>
      </c>
      <c r="G279" s="6">
        <v>200</v>
      </c>
      <c r="H279" s="6">
        <v>153.1</v>
      </c>
      <c r="I279" s="99">
        <f t="shared" si="3"/>
        <v>76.55</v>
      </c>
    </row>
    <row r="280" spans="1:9" ht="12" customHeight="1">
      <c r="A280" s="26">
        <v>1233</v>
      </c>
      <c r="B280" s="26" t="s">
        <v>1205</v>
      </c>
      <c r="C280" s="26" t="s">
        <v>1263</v>
      </c>
      <c r="D280" s="26" t="s">
        <v>1322</v>
      </c>
      <c r="E280" s="28" t="s">
        <v>271</v>
      </c>
      <c r="F280" s="19">
        <v>200</v>
      </c>
      <c r="G280" s="6">
        <v>200</v>
      </c>
      <c r="H280" s="6">
        <v>109.2</v>
      </c>
      <c r="I280" s="99">
        <f t="shared" si="3"/>
        <v>54.6</v>
      </c>
    </row>
    <row r="281" spans="1:9" ht="12" customHeight="1">
      <c r="A281" s="26">
        <v>1234</v>
      </c>
      <c r="B281" s="26" t="s">
        <v>1205</v>
      </c>
      <c r="C281" s="26" t="s">
        <v>1263</v>
      </c>
      <c r="D281" s="26" t="s">
        <v>1322</v>
      </c>
      <c r="E281" s="28" t="s">
        <v>1326</v>
      </c>
      <c r="F281" s="19">
        <v>130</v>
      </c>
      <c r="G281" s="6">
        <v>90</v>
      </c>
      <c r="H281" s="6">
        <v>33.8</v>
      </c>
      <c r="I281" s="99">
        <f t="shared" si="3"/>
        <v>37.55555555555555</v>
      </c>
    </row>
    <row r="282" spans="1:9" ht="12" customHeight="1">
      <c r="A282" s="26">
        <v>1235</v>
      </c>
      <c r="B282" s="26" t="s">
        <v>1205</v>
      </c>
      <c r="C282" s="26" t="s">
        <v>1263</v>
      </c>
      <c r="D282" s="26" t="s">
        <v>1322</v>
      </c>
      <c r="E282" s="28" t="s">
        <v>1327</v>
      </c>
      <c r="F282" s="19">
        <v>120</v>
      </c>
      <c r="G282" s="6">
        <v>120</v>
      </c>
      <c r="H282" s="6">
        <v>35.8</v>
      </c>
      <c r="I282" s="99">
        <f t="shared" si="3"/>
        <v>29.83333333333333</v>
      </c>
    </row>
    <row r="283" spans="1:9" ht="12" customHeight="1">
      <c r="A283" s="26">
        <v>1236</v>
      </c>
      <c r="B283" s="26" t="s">
        <v>1205</v>
      </c>
      <c r="C283" s="26" t="s">
        <v>1263</v>
      </c>
      <c r="D283" s="26" t="s">
        <v>1322</v>
      </c>
      <c r="E283" s="28" t="s">
        <v>1328</v>
      </c>
      <c r="F283" s="19">
        <v>240</v>
      </c>
      <c r="G283" s="6">
        <v>240</v>
      </c>
      <c r="H283" s="6">
        <v>105.6</v>
      </c>
      <c r="I283" s="99">
        <f t="shared" si="3"/>
        <v>44</v>
      </c>
    </row>
    <row r="284" spans="1:9" ht="12" customHeight="1">
      <c r="A284" s="26">
        <v>1237</v>
      </c>
      <c r="B284" s="26">
        <v>108</v>
      </c>
      <c r="C284" s="26">
        <v>5171</v>
      </c>
      <c r="D284" s="26">
        <v>6171</v>
      </c>
      <c r="E284" s="28" t="s">
        <v>1329</v>
      </c>
      <c r="F284" s="19">
        <v>300</v>
      </c>
      <c r="G284" s="6">
        <v>290</v>
      </c>
      <c r="H284" s="6">
        <v>319.3</v>
      </c>
      <c r="I284" s="99">
        <f t="shared" si="3"/>
        <v>110.10344827586206</v>
      </c>
    </row>
    <row r="285" spans="1:9" ht="12" customHeight="1">
      <c r="A285" s="26">
        <v>1238</v>
      </c>
      <c r="B285" s="26" t="s">
        <v>1205</v>
      </c>
      <c r="C285" s="26" t="s">
        <v>1266</v>
      </c>
      <c r="D285" s="26" t="s">
        <v>1322</v>
      </c>
      <c r="E285" s="28" t="s">
        <v>1268</v>
      </c>
      <c r="F285" s="19">
        <v>800</v>
      </c>
      <c r="G285" s="6">
        <v>800</v>
      </c>
      <c r="H285" s="6">
        <v>487.7</v>
      </c>
      <c r="I285" s="99">
        <f t="shared" si="3"/>
        <v>60.9625</v>
      </c>
    </row>
    <row r="286" spans="1:9" ht="12" customHeight="1">
      <c r="A286" s="26">
        <v>1239</v>
      </c>
      <c r="B286" s="26">
        <v>108</v>
      </c>
      <c r="C286" s="26">
        <v>5174</v>
      </c>
      <c r="D286" s="26">
        <v>6171</v>
      </c>
      <c r="E286" s="28" t="s">
        <v>1298</v>
      </c>
      <c r="F286" s="19">
        <v>5</v>
      </c>
      <c r="G286" s="6">
        <v>5</v>
      </c>
      <c r="H286" s="6">
        <v>0.4</v>
      </c>
      <c r="I286" s="99">
        <f t="shared" si="3"/>
        <v>8</v>
      </c>
    </row>
    <row r="287" spans="1:9" ht="12" customHeight="1">
      <c r="A287" s="26">
        <v>1240</v>
      </c>
      <c r="B287" s="26">
        <v>108</v>
      </c>
      <c r="C287" s="26">
        <v>5189</v>
      </c>
      <c r="D287" s="26">
        <v>6171</v>
      </c>
      <c r="E287" s="28" t="s">
        <v>5</v>
      </c>
      <c r="F287" s="19">
        <v>5</v>
      </c>
      <c r="G287" s="6">
        <v>5</v>
      </c>
      <c r="H287" s="6">
        <v>0.2</v>
      </c>
      <c r="I287" s="99">
        <f t="shared" si="3"/>
        <v>4</v>
      </c>
    </row>
    <row r="288" spans="1:9" ht="12" customHeight="1">
      <c r="A288" s="26"/>
      <c r="B288" s="26">
        <v>108</v>
      </c>
      <c r="C288" s="26">
        <v>5189</v>
      </c>
      <c r="D288" s="26">
        <v>6171</v>
      </c>
      <c r="E288" s="28" t="s">
        <v>902</v>
      </c>
      <c r="F288" s="19">
        <v>0</v>
      </c>
      <c r="G288" s="6">
        <v>0</v>
      </c>
      <c r="H288" s="6">
        <v>2.1</v>
      </c>
      <c r="I288" s="620" t="s">
        <v>1178</v>
      </c>
    </row>
    <row r="289" spans="1:9" ht="12" customHeight="1">
      <c r="A289" s="26">
        <v>1241</v>
      </c>
      <c r="B289" s="26" t="s">
        <v>1205</v>
      </c>
      <c r="C289" s="26">
        <v>5362</v>
      </c>
      <c r="D289" s="26" t="s">
        <v>1322</v>
      </c>
      <c r="E289" s="28" t="s">
        <v>1272</v>
      </c>
      <c r="F289" s="19">
        <v>20</v>
      </c>
      <c r="G289" s="6">
        <v>20</v>
      </c>
      <c r="H289" s="6">
        <v>17.6</v>
      </c>
      <c r="I289" s="99">
        <f t="shared" si="3"/>
        <v>88.00000000000001</v>
      </c>
    </row>
    <row r="290" spans="1:9" ht="12" customHeight="1">
      <c r="A290" s="26">
        <v>1242</v>
      </c>
      <c r="B290" s="26">
        <v>108</v>
      </c>
      <c r="C290" s="26">
        <v>5171</v>
      </c>
      <c r="D290" s="26">
        <v>1014</v>
      </c>
      <c r="E290" s="28" t="s">
        <v>1149</v>
      </c>
      <c r="F290" s="19">
        <v>15</v>
      </c>
      <c r="G290" s="6">
        <v>15</v>
      </c>
      <c r="H290" s="6">
        <v>0</v>
      </c>
      <c r="I290" s="99">
        <f t="shared" si="3"/>
        <v>0</v>
      </c>
    </row>
    <row r="291" spans="1:9" ht="12" customHeight="1">
      <c r="A291" s="26">
        <v>1574</v>
      </c>
      <c r="B291" s="26">
        <v>108</v>
      </c>
      <c r="C291" s="26">
        <v>5028</v>
      </c>
      <c r="D291" s="26">
        <v>6171</v>
      </c>
      <c r="E291" s="28" t="s">
        <v>6</v>
      </c>
      <c r="F291" s="19">
        <v>0</v>
      </c>
      <c r="G291" s="6">
        <v>100</v>
      </c>
      <c r="H291" s="6">
        <v>60.2</v>
      </c>
      <c r="I291" s="99">
        <f aca="true" t="shared" si="4" ref="I291:I367">(H291/G291)*100</f>
        <v>60.199999999999996</v>
      </c>
    </row>
    <row r="292" spans="1:9" ht="12" customHeight="1">
      <c r="A292" s="26">
        <v>1575</v>
      </c>
      <c r="B292" s="26">
        <v>108</v>
      </c>
      <c r="C292" s="26">
        <v>5139</v>
      </c>
      <c r="D292" s="26">
        <v>3744</v>
      </c>
      <c r="E292" s="28" t="s">
        <v>7</v>
      </c>
      <c r="F292" s="19">
        <v>0</v>
      </c>
      <c r="G292" s="6">
        <v>1100</v>
      </c>
      <c r="H292" s="6">
        <v>0</v>
      </c>
      <c r="I292" s="99">
        <f t="shared" si="4"/>
        <v>0</v>
      </c>
    </row>
    <row r="293" spans="1:9" ht="12" customHeight="1">
      <c r="A293" s="26">
        <v>1589</v>
      </c>
      <c r="B293" s="26">
        <v>108</v>
      </c>
      <c r="C293" s="26">
        <v>5137</v>
      </c>
      <c r="D293" s="26">
        <v>6114</v>
      </c>
      <c r="E293" s="28" t="s">
        <v>293</v>
      </c>
      <c r="F293" s="19">
        <v>0</v>
      </c>
      <c r="G293" s="6">
        <v>0</v>
      </c>
      <c r="H293" s="6">
        <v>0</v>
      </c>
      <c r="I293" s="620" t="s">
        <v>1178</v>
      </c>
    </row>
    <row r="294" spans="1:9" ht="12" customHeight="1">
      <c r="A294" s="26">
        <v>1590</v>
      </c>
      <c r="B294" s="26">
        <v>108</v>
      </c>
      <c r="C294" s="26">
        <v>5139</v>
      </c>
      <c r="D294" s="26">
        <v>6114</v>
      </c>
      <c r="E294" s="28" t="s">
        <v>660</v>
      </c>
      <c r="F294" s="19">
        <v>0</v>
      </c>
      <c r="G294" s="6">
        <v>0</v>
      </c>
      <c r="H294" s="6">
        <v>56.6</v>
      </c>
      <c r="I294" s="620" t="s">
        <v>1178</v>
      </c>
    </row>
    <row r="295" spans="1:9" ht="12" customHeight="1">
      <c r="A295" s="26">
        <v>1591</v>
      </c>
      <c r="B295" s="26">
        <v>108</v>
      </c>
      <c r="C295" s="26">
        <v>5156</v>
      </c>
      <c r="D295" s="26">
        <v>6114</v>
      </c>
      <c r="E295" s="28" t="s">
        <v>294</v>
      </c>
      <c r="F295" s="19">
        <v>0</v>
      </c>
      <c r="G295" s="6">
        <v>0</v>
      </c>
      <c r="H295" s="6">
        <v>5.6</v>
      </c>
      <c r="I295" s="620" t="s">
        <v>1178</v>
      </c>
    </row>
    <row r="296" spans="1:9" ht="12" customHeight="1">
      <c r="A296" s="26">
        <v>1592</v>
      </c>
      <c r="B296" s="26">
        <v>108</v>
      </c>
      <c r="C296" s="26">
        <v>5161</v>
      </c>
      <c r="D296" s="26">
        <v>6114</v>
      </c>
      <c r="E296" s="28" t="s">
        <v>295</v>
      </c>
      <c r="F296" s="19">
        <v>0</v>
      </c>
      <c r="G296" s="6">
        <v>0</v>
      </c>
      <c r="H296" s="6">
        <v>14.3</v>
      </c>
      <c r="I296" s="620" t="s">
        <v>1178</v>
      </c>
    </row>
    <row r="297" spans="1:9" ht="12" customHeight="1">
      <c r="A297" s="26">
        <v>1593</v>
      </c>
      <c r="B297" s="26">
        <v>108</v>
      </c>
      <c r="C297" s="26">
        <v>5162</v>
      </c>
      <c r="D297" s="26">
        <v>6114</v>
      </c>
      <c r="E297" s="28" t="s">
        <v>296</v>
      </c>
      <c r="F297" s="19">
        <v>0</v>
      </c>
      <c r="G297" s="6">
        <v>0</v>
      </c>
      <c r="H297" s="6">
        <v>3</v>
      </c>
      <c r="I297" s="620" t="s">
        <v>1178</v>
      </c>
    </row>
    <row r="298" spans="1:9" ht="12" customHeight="1">
      <c r="A298" s="26">
        <v>1594</v>
      </c>
      <c r="B298" s="26">
        <v>108</v>
      </c>
      <c r="C298" s="26">
        <v>5164</v>
      </c>
      <c r="D298" s="26">
        <v>6114</v>
      </c>
      <c r="E298" s="28" t="s">
        <v>297</v>
      </c>
      <c r="F298" s="19">
        <v>0</v>
      </c>
      <c r="G298" s="6">
        <v>0</v>
      </c>
      <c r="H298" s="6">
        <v>463</v>
      </c>
      <c r="I298" s="620" t="s">
        <v>1178</v>
      </c>
    </row>
    <row r="299" spans="1:9" ht="12" customHeight="1">
      <c r="A299" s="26">
        <v>1595</v>
      </c>
      <c r="B299" s="26">
        <v>108</v>
      </c>
      <c r="C299" s="26">
        <v>5167</v>
      </c>
      <c r="D299" s="26">
        <v>6114</v>
      </c>
      <c r="E299" s="28" t="s">
        <v>298</v>
      </c>
      <c r="F299" s="19">
        <v>0</v>
      </c>
      <c r="G299" s="6">
        <v>0</v>
      </c>
      <c r="H299" s="6">
        <v>0</v>
      </c>
      <c r="I299" s="620" t="s">
        <v>1178</v>
      </c>
    </row>
    <row r="300" spans="1:9" ht="12" customHeight="1">
      <c r="A300" s="26">
        <v>1596</v>
      </c>
      <c r="B300" s="26">
        <v>108</v>
      </c>
      <c r="C300" s="26">
        <v>5169</v>
      </c>
      <c r="D300" s="26">
        <v>6114</v>
      </c>
      <c r="E300" s="28" t="s">
        <v>299</v>
      </c>
      <c r="F300" s="19">
        <v>0</v>
      </c>
      <c r="G300" s="6">
        <v>0</v>
      </c>
      <c r="H300" s="6">
        <v>224</v>
      </c>
      <c r="I300" s="620" t="s">
        <v>1178</v>
      </c>
    </row>
    <row r="301" spans="1:9" ht="12" customHeight="1">
      <c r="A301" s="26">
        <v>1597</v>
      </c>
      <c r="B301" s="26">
        <v>108</v>
      </c>
      <c r="C301" s="26">
        <v>5171</v>
      </c>
      <c r="D301" s="26">
        <v>6114</v>
      </c>
      <c r="E301" s="28" t="s">
        <v>300</v>
      </c>
      <c r="F301" s="19">
        <v>0</v>
      </c>
      <c r="G301" s="6">
        <v>0</v>
      </c>
      <c r="H301" s="6">
        <v>0</v>
      </c>
      <c r="I301" s="620" t="s">
        <v>1178</v>
      </c>
    </row>
    <row r="302" spans="1:9" ht="12" customHeight="1">
      <c r="A302" s="26">
        <v>1598</v>
      </c>
      <c r="B302" s="26">
        <v>108</v>
      </c>
      <c r="C302" s="26">
        <v>5175</v>
      </c>
      <c r="D302" s="26">
        <v>6114</v>
      </c>
      <c r="E302" s="28" t="s">
        <v>301</v>
      </c>
      <c r="F302" s="19">
        <v>0</v>
      </c>
      <c r="G302" s="6">
        <v>0</v>
      </c>
      <c r="H302" s="6">
        <v>88.7</v>
      </c>
      <c r="I302" s="620" t="s">
        <v>1178</v>
      </c>
    </row>
    <row r="303" spans="1:31" s="9" customFormat="1" ht="13.5" customHeight="1">
      <c r="A303" s="27"/>
      <c r="B303" s="21" t="s">
        <v>1053</v>
      </c>
      <c r="C303" s="22"/>
      <c r="D303" s="20"/>
      <c r="E303" s="29" t="s">
        <v>1010</v>
      </c>
      <c r="F303" s="23">
        <f>SUBTOTAL(9,F240:F292)</f>
        <v>35952</v>
      </c>
      <c r="G303" s="7">
        <f>SUBTOTAL(9,G240:G292)</f>
        <v>38207.2</v>
      </c>
      <c r="H303" s="7">
        <f>SUBTOTAL(9,H240:H302)</f>
        <v>21345.699999999993</v>
      </c>
      <c r="I303" s="101">
        <f t="shared" si="4"/>
        <v>55.86826566720408</v>
      </c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</row>
    <row r="304" spans="1:31" s="9" customFormat="1" ht="12" customHeight="1">
      <c r="A304" s="26">
        <v>1243</v>
      </c>
      <c r="B304" s="26">
        <v>109</v>
      </c>
      <c r="C304" s="26">
        <v>5139</v>
      </c>
      <c r="D304" s="26">
        <v>3399</v>
      </c>
      <c r="E304" s="28" t="s">
        <v>8</v>
      </c>
      <c r="F304" s="19">
        <v>130</v>
      </c>
      <c r="G304" s="6">
        <v>100</v>
      </c>
      <c r="H304" s="6">
        <v>0</v>
      </c>
      <c r="I304" s="99">
        <f t="shared" si="4"/>
        <v>0</v>
      </c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</row>
    <row r="305" spans="1:31" s="9" customFormat="1" ht="12" customHeight="1">
      <c r="A305" s="26">
        <v>1244</v>
      </c>
      <c r="B305" s="26">
        <v>109</v>
      </c>
      <c r="C305" s="26" t="s">
        <v>1246</v>
      </c>
      <c r="D305" s="26">
        <v>3399</v>
      </c>
      <c r="E305" s="28" t="s">
        <v>9</v>
      </c>
      <c r="F305" s="19">
        <v>25</v>
      </c>
      <c r="G305" s="6">
        <v>25</v>
      </c>
      <c r="H305" s="6">
        <v>9.6</v>
      </c>
      <c r="I305" s="99">
        <f t="shared" si="4"/>
        <v>38.4</v>
      </c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</row>
    <row r="306" spans="1:31" s="9" customFormat="1" ht="12" customHeight="1">
      <c r="A306" s="26">
        <v>1245</v>
      </c>
      <c r="B306" s="26">
        <v>109</v>
      </c>
      <c r="C306" s="26">
        <v>5169</v>
      </c>
      <c r="D306" s="26">
        <v>3399</v>
      </c>
      <c r="E306" s="28" t="s">
        <v>10</v>
      </c>
      <c r="F306" s="19">
        <v>60</v>
      </c>
      <c r="G306" s="6">
        <v>60</v>
      </c>
      <c r="H306" s="6">
        <v>25</v>
      </c>
      <c r="I306" s="99">
        <f t="shared" si="4"/>
        <v>41.66666666666667</v>
      </c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</row>
    <row r="307" spans="1:31" s="9" customFormat="1" ht="12" customHeight="1">
      <c r="A307" s="26">
        <v>1246</v>
      </c>
      <c r="B307" s="26">
        <v>109</v>
      </c>
      <c r="C307" s="26" t="s">
        <v>1262</v>
      </c>
      <c r="D307" s="26">
        <v>3399</v>
      </c>
      <c r="E307" s="28" t="s">
        <v>11</v>
      </c>
      <c r="F307" s="19">
        <v>26</v>
      </c>
      <c r="G307" s="6">
        <v>26</v>
      </c>
      <c r="H307" s="6">
        <v>0</v>
      </c>
      <c r="I307" s="99">
        <f t="shared" si="4"/>
        <v>0</v>
      </c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</row>
    <row r="308" spans="1:31" s="9" customFormat="1" ht="12" customHeight="1">
      <c r="A308" s="26">
        <v>1247</v>
      </c>
      <c r="B308" s="26">
        <v>109</v>
      </c>
      <c r="C308" s="26">
        <v>5175</v>
      </c>
      <c r="D308" s="26">
        <v>3399</v>
      </c>
      <c r="E308" s="28" t="s">
        <v>1270</v>
      </c>
      <c r="F308" s="19">
        <v>15</v>
      </c>
      <c r="G308" s="6">
        <v>15</v>
      </c>
      <c r="H308" s="6">
        <v>5</v>
      </c>
      <c r="I308" s="99">
        <f t="shared" si="4"/>
        <v>33.33333333333333</v>
      </c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</row>
    <row r="309" spans="1:31" s="9" customFormat="1" ht="12" customHeight="1">
      <c r="A309" s="26">
        <v>1248</v>
      </c>
      <c r="B309" s="26">
        <v>109</v>
      </c>
      <c r="C309" s="26">
        <v>5194</v>
      </c>
      <c r="D309" s="26">
        <v>3399</v>
      </c>
      <c r="E309" s="28" t="s">
        <v>1299</v>
      </c>
      <c r="F309" s="19">
        <v>30</v>
      </c>
      <c r="G309" s="6">
        <v>30</v>
      </c>
      <c r="H309" s="6">
        <v>12</v>
      </c>
      <c r="I309" s="99">
        <f t="shared" si="4"/>
        <v>40</v>
      </c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</row>
    <row r="310" spans="1:31" s="9" customFormat="1" ht="12" customHeight="1">
      <c r="A310" s="26">
        <v>1249</v>
      </c>
      <c r="B310" s="26">
        <v>109</v>
      </c>
      <c r="C310" s="26">
        <v>5192</v>
      </c>
      <c r="D310" s="26">
        <v>3632</v>
      </c>
      <c r="E310" s="28" t="s">
        <v>1331</v>
      </c>
      <c r="F310" s="19">
        <v>55</v>
      </c>
      <c r="G310" s="6">
        <v>85</v>
      </c>
      <c r="H310" s="6">
        <v>58.7</v>
      </c>
      <c r="I310" s="99">
        <f t="shared" si="4"/>
        <v>69.05882352941177</v>
      </c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</row>
    <row r="311" spans="1:9" ht="13.5" customHeight="1">
      <c r="A311" s="27"/>
      <c r="B311" s="21" t="s">
        <v>12</v>
      </c>
      <c r="C311" s="22"/>
      <c r="D311" s="20"/>
      <c r="E311" s="29" t="s">
        <v>13</v>
      </c>
      <c r="F311" s="23">
        <f>SUBTOTAL(9,F304:F310)</f>
        <v>341</v>
      </c>
      <c r="G311" s="7">
        <f>SUBTOTAL(9,G304:G310)</f>
        <v>341</v>
      </c>
      <c r="H311" s="7">
        <f>SUBTOTAL(9,H304:H310)</f>
        <v>110.30000000000001</v>
      </c>
      <c r="I311" s="101">
        <f t="shared" si="4"/>
        <v>32.34604105571848</v>
      </c>
    </row>
    <row r="312" spans="1:31" s="9" customFormat="1" ht="12" customHeight="1">
      <c r="A312" s="26">
        <v>1250</v>
      </c>
      <c r="B312" s="26">
        <v>110</v>
      </c>
      <c r="C312" s="26" t="s">
        <v>1325</v>
      </c>
      <c r="D312" s="26" t="s">
        <v>1322</v>
      </c>
      <c r="E312" s="28" t="s">
        <v>1274</v>
      </c>
      <c r="F312" s="19">
        <v>130</v>
      </c>
      <c r="G312" s="6">
        <v>130</v>
      </c>
      <c r="H312" s="6">
        <v>67.9</v>
      </c>
      <c r="I312" s="99">
        <f t="shared" si="4"/>
        <v>52.23076923076923</v>
      </c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</row>
    <row r="313" spans="1:31" s="9" customFormat="1" ht="12" customHeight="1">
      <c r="A313" s="26">
        <v>1251</v>
      </c>
      <c r="B313" s="26">
        <v>110</v>
      </c>
      <c r="C313" s="26">
        <v>5192</v>
      </c>
      <c r="D313" s="26">
        <v>6171</v>
      </c>
      <c r="E313" s="28" t="s">
        <v>1332</v>
      </c>
      <c r="F313" s="19">
        <v>13</v>
      </c>
      <c r="G313" s="6">
        <v>13</v>
      </c>
      <c r="H313" s="6">
        <v>0</v>
      </c>
      <c r="I313" s="99">
        <f t="shared" si="4"/>
        <v>0</v>
      </c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</row>
    <row r="314" spans="1:9" ht="13.5" customHeight="1">
      <c r="A314" s="27"/>
      <c r="B314" s="21" t="s">
        <v>1412</v>
      </c>
      <c r="C314" s="22"/>
      <c r="D314" s="20"/>
      <c r="E314" s="29" t="s">
        <v>1043</v>
      </c>
      <c r="F314" s="23">
        <f>SUBTOTAL(9,F312:F313)</f>
        <v>143</v>
      </c>
      <c r="G314" s="7">
        <f>SUBTOTAL(9,G312:G313)</f>
        <v>143</v>
      </c>
      <c r="H314" s="7">
        <f>SUBTOTAL(9,H312:H313)</f>
        <v>67.9</v>
      </c>
      <c r="I314" s="101">
        <f t="shared" si="4"/>
        <v>47.48251748251749</v>
      </c>
    </row>
    <row r="315" spans="1:9" ht="12" customHeight="1">
      <c r="A315" s="26">
        <v>1252</v>
      </c>
      <c r="B315" s="26" t="s">
        <v>1054</v>
      </c>
      <c r="C315" s="26" t="s">
        <v>1245</v>
      </c>
      <c r="D315" s="26" t="s">
        <v>1056</v>
      </c>
      <c r="E315" s="28" t="s">
        <v>14</v>
      </c>
      <c r="F315" s="19">
        <v>10</v>
      </c>
      <c r="G315" s="6">
        <v>10</v>
      </c>
      <c r="H315" s="6">
        <v>0.2</v>
      </c>
      <c r="I315" s="99">
        <f t="shared" si="4"/>
        <v>2</v>
      </c>
    </row>
    <row r="316" spans="1:9" ht="12" customHeight="1">
      <c r="A316" s="26">
        <v>1253</v>
      </c>
      <c r="B316" s="26" t="s">
        <v>1054</v>
      </c>
      <c r="C316" s="26" t="s">
        <v>1325</v>
      </c>
      <c r="D316" s="26" t="s">
        <v>1056</v>
      </c>
      <c r="E316" s="28" t="s">
        <v>216</v>
      </c>
      <c r="F316" s="19">
        <v>500</v>
      </c>
      <c r="G316" s="6">
        <v>700</v>
      </c>
      <c r="H316" s="6">
        <v>46.5</v>
      </c>
      <c r="I316" s="99">
        <f t="shared" si="4"/>
        <v>6.642857142857143</v>
      </c>
    </row>
    <row r="317" spans="1:9" ht="12" customHeight="1">
      <c r="A317" s="26">
        <v>1254</v>
      </c>
      <c r="B317" s="26" t="s">
        <v>1054</v>
      </c>
      <c r="C317" s="26" t="s">
        <v>1325</v>
      </c>
      <c r="D317" s="26" t="s">
        <v>1056</v>
      </c>
      <c r="E317" s="28" t="s">
        <v>225</v>
      </c>
      <c r="F317" s="19">
        <v>200</v>
      </c>
      <c r="G317" s="6">
        <v>200</v>
      </c>
      <c r="H317" s="6">
        <v>15</v>
      </c>
      <c r="I317" s="99">
        <f t="shared" si="4"/>
        <v>7.5</v>
      </c>
    </row>
    <row r="318" spans="1:9" ht="12" customHeight="1">
      <c r="A318" s="26">
        <v>1255</v>
      </c>
      <c r="B318" s="26" t="s">
        <v>1054</v>
      </c>
      <c r="C318" s="26" t="s">
        <v>1325</v>
      </c>
      <c r="D318" s="26" t="s">
        <v>1056</v>
      </c>
      <c r="E318" s="28" t="s">
        <v>1274</v>
      </c>
      <c r="F318" s="19">
        <v>20</v>
      </c>
      <c r="G318" s="6">
        <v>20</v>
      </c>
      <c r="H318" s="6">
        <v>0</v>
      </c>
      <c r="I318" s="99">
        <f t="shared" si="4"/>
        <v>0</v>
      </c>
    </row>
    <row r="319" spans="1:9" ht="12" customHeight="1">
      <c r="A319" s="26">
        <v>1256</v>
      </c>
      <c r="B319" s="26">
        <v>111</v>
      </c>
      <c r="C319" s="26">
        <v>5169</v>
      </c>
      <c r="D319" s="26">
        <v>3322</v>
      </c>
      <c r="E319" s="28" t="s">
        <v>15</v>
      </c>
      <c r="F319" s="19">
        <v>100</v>
      </c>
      <c r="G319" s="6">
        <v>100</v>
      </c>
      <c r="H319" s="6">
        <v>0</v>
      </c>
      <c r="I319" s="99">
        <f t="shared" si="4"/>
        <v>0</v>
      </c>
    </row>
    <row r="320" spans="1:9" ht="12" customHeight="1">
      <c r="A320" s="26">
        <v>1257</v>
      </c>
      <c r="B320" s="26" t="s">
        <v>1054</v>
      </c>
      <c r="C320" s="26" t="s">
        <v>1262</v>
      </c>
      <c r="D320" s="26" t="s">
        <v>1056</v>
      </c>
      <c r="E320" s="28" t="s">
        <v>16</v>
      </c>
      <c r="F320" s="19">
        <v>400</v>
      </c>
      <c r="G320" s="6">
        <v>400</v>
      </c>
      <c r="H320" s="6">
        <v>118.9</v>
      </c>
      <c r="I320" s="99">
        <f t="shared" si="4"/>
        <v>29.725</v>
      </c>
    </row>
    <row r="321" spans="1:9" ht="12" customHeight="1">
      <c r="A321" s="26">
        <v>1258</v>
      </c>
      <c r="B321" s="26" t="s">
        <v>1054</v>
      </c>
      <c r="C321" s="26" t="s">
        <v>1262</v>
      </c>
      <c r="D321" s="26" t="s">
        <v>1056</v>
      </c>
      <c r="E321" s="28" t="s">
        <v>17</v>
      </c>
      <c r="F321" s="19">
        <v>100</v>
      </c>
      <c r="G321" s="6">
        <v>100</v>
      </c>
      <c r="H321" s="6">
        <v>0</v>
      </c>
      <c r="I321" s="99">
        <f t="shared" si="4"/>
        <v>0</v>
      </c>
    </row>
    <row r="322" spans="1:9" ht="12" customHeight="1">
      <c r="A322" s="26">
        <v>1259</v>
      </c>
      <c r="B322" s="26" t="s">
        <v>1054</v>
      </c>
      <c r="C322" s="26" t="s">
        <v>1262</v>
      </c>
      <c r="D322" s="26" t="s">
        <v>1056</v>
      </c>
      <c r="E322" s="28" t="s">
        <v>18</v>
      </c>
      <c r="F322" s="19">
        <v>80</v>
      </c>
      <c r="G322" s="6">
        <v>80</v>
      </c>
      <c r="H322" s="6">
        <v>49.2</v>
      </c>
      <c r="I322" s="99">
        <f t="shared" si="4"/>
        <v>61.5</v>
      </c>
    </row>
    <row r="323" spans="1:9" ht="12" customHeight="1">
      <c r="A323" s="26">
        <v>1260</v>
      </c>
      <c r="B323" s="26">
        <v>111</v>
      </c>
      <c r="C323" s="26">
        <v>5169</v>
      </c>
      <c r="D323" s="26">
        <v>2221</v>
      </c>
      <c r="E323" s="28" t="s">
        <v>19</v>
      </c>
      <c r="F323" s="19">
        <v>200</v>
      </c>
      <c r="G323" s="6">
        <v>200</v>
      </c>
      <c r="H323" s="6">
        <v>0</v>
      </c>
      <c r="I323" s="99">
        <f t="shared" si="4"/>
        <v>0</v>
      </c>
    </row>
    <row r="324" spans="1:9" ht="12" customHeight="1">
      <c r="A324" s="26">
        <v>1261</v>
      </c>
      <c r="B324" s="26">
        <v>111</v>
      </c>
      <c r="C324" s="26">
        <v>5169</v>
      </c>
      <c r="D324" s="26">
        <v>2221</v>
      </c>
      <c r="E324" s="28" t="s">
        <v>20</v>
      </c>
      <c r="F324" s="19">
        <v>350</v>
      </c>
      <c r="G324" s="6">
        <v>350</v>
      </c>
      <c r="H324" s="6">
        <v>0</v>
      </c>
      <c r="I324" s="99">
        <f t="shared" si="4"/>
        <v>0</v>
      </c>
    </row>
    <row r="325" spans="1:9" ht="12" customHeight="1">
      <c r="A325" s="26">
        <v>1262</v>
      </c>
      <c r="B325" s="26">
        <v>111</v>
      </c>
      <c r="C325" s="26">
        <v>5169</v>
      </c>
      <c r="D325" s="26">
        <v>2221</v>
      </c>
      <c r="E325" s="28" t="s">
        <v>21</v>
      </c>
      <c r="F325" s="19">
        <v>140</v>
      </c>
      <c r="G325" s="6">
        <v>140</v>
      </c>
      <c r="H325" s="6">
        <v>21</v>
      </c>
      <c r="I325" s="99">
        <f t="shared" si="4"/>
        <v>15</v>
      </c>
    </row>
    <row r="326" spans="1:9" ht="12" customHeight="1">
      <c r="A326" s="26">
        <v>1621</v>
      </c>
      <c r="B326" s="26">
        <v>111</v>
      </c>
      <c r="C326" s="26">
        <v>5169</v>
      </c>
      <c r="D326" s="26">
        <v>2221</v>
      </c>
      <c r="E326" s="28" t="s">
        <v>302</v>
      </c>
      <c r="F326" s="19">
        <v>0</v>
      </c>
      <c r="G326" s="6">
        <v>500</v>
      </c>
      <c r="H326" s="6">
        <v>0</v>
      </c>
      <c r="I326" s="99">
        <f t="shared" si="4"/>
        <v>0</v>
      </c>
    </row>
    <row r="327" spans="1:9" ht="12" customHeight="1">
      <c r="A327" s="26">
        <v>1263</v>
      </c>
      <c r="B327" s="26">
        <v>111</v>
      </c>
      <c r="C327" s="26">
        <v>5169</v>
      </c>
      <c r="D327" s="26">
        <v>3635</v>
      </c>
      <c r="E327" s="28" t="s">
        <v>22</v>
      </c>
      <c r="F327" s="19">
        <v>50</v>
      </c>
      <c r="G327" s="6">
        <v>50</v>
      </c>
      <c r="H327" s="6">
        <v>0</v>
      </c>
      <c r="I327" s="99">
        <f t="shared" si="4"/>
        <v>0</v>
      </c>
    </row>
    <row r="328" spans="1:9" ht="12" customHeight="1">
      <c r="A328" s="26">
        <v>1264</v>
      </c>
      <c r="B328" s="26">
        <v>111</v>
      </c>
      <c r="C328" s="26">
        <v>5169</v>
      </c>
      <c r="D328" s="26">
        <v>3635</v>
      </c>
      <c r="E328" s="28" t="s">
        <v>23</v>
      </c>
      <c r="F328" s="19">
        <v>200</v>
      </c>
      <c r="G328" s="6">
        <v>200</v>
      </c>
      <c r="H328" s="6">
        <v>0</v>
      </c>
      <c r="I328" s="99">
        <f t="shared" si="4"/>
        <v>0</v>
      </c>
    </row>
    <row r="329" spans="1:9" ht="12" customHeight="1">
      <c r="A329" s="26">
        <v>1265</v>
      </c>
      <c r="B329" s="26">
        <v>111</v>
      </c>
      <c r="C329" s="26">
        <v>5169</v>
      </c>
      <c r="D329" s="26">
        <v>3635</v>
      </c>
      <c r="E329" s="28" t="s">
        <v>24</v>
      </c>
      <c r="F329" s="19">
        <v>100</v>
      </c>
      <c r="G329" s="6">
        <v>100</v>
      </c>
      <c r="H329" s="6">
        <v>0</v>
      </c>
      <c r="I329" s="99">
        <f t="shared" si="4"/>
        <v>0</v>
      </c>
    </row>
    <row r="330" spans="1:9" ht="12" customHeight="1">
      <c r="A330" s="26">
        <v>1266</v>
      </c>
      <c r="B330" s="26">
        <v>111</v>
      </c>
      <c r="C330" s="26">
        <v>5219</v>
      </c>
      <c r="D330" s="26">
        <v>3322</v>
      </c>
      <c r="E330" s="28" t="s">
        <v>25</v>
      </c>
      <c r="F330" s="19">
        <v>1600</v>
      </c>
      <c r="G330" s="6">
        <v>1600</v>
      </c>
      <c r="H330" s="6">
        <v>0</v>
      </c>
      <c r="I330" s="99">
        <f t="shared" si="4"/>
        <v>0</v>
      </c>
    </row>
    <row r="331" spans="1:9" ht="12" customHeight="1">
      <c r="A331" s="26">
        <v>1267</v>
      </c>
      <c r="B331" s="26">
        <v>111</v>
      </c>
      <c r="C331" s="26">
        <v>5139</v>
      </c>
      <c r="D331" s="26">
        <v>3635</v>
      </c>
      <c r="E331" s="28" t="s">
        <v>1481</v>
      </c>
      <c r="F331" s="19">
        <v>15</v>
      </c>
      <c r="G331" s="6">
        <v>15</v>
      </c>
      <c r="H331" s="6">
        <v>15.4</v>
      </c>
      <c r="I331" s="99">
        <f t="shared" si="4"/>
        <v>102.66666666666666</v>
      </c>
    </row>
    <row r="332" spans="1:9" ht="12" customHeight="1">
      <c r="A332" s="26">
        <v>1268</v>
      </c>
      <c r="B332" s="26">
        <v>111</v>
      </c>
      <c r="C332" s="26">
        <v>5164</v>
      </c>
      <c r="D332" s="26">
        <v>3635</v>
      </c>
      <c r="E332" s="28" t="s">
        <v>1258</v>
      </c>
      <c r="F332" s="19">
        <v>10</v>
      </c>
      <c r="G332" s="6">
        <v>10</v>
      </c>
      <c r="H332" s="6">
        <v>0.8</v>
      </c>
      <c r="I332" s="99">
        <f t="shared" si="4"/>
        <v>8</v>
      </c>
    </row>
    <row r="333" spans="1:9" ht="12" customHeight="1">
      <c r="A333" s="26">
        <v>1269</v>
      </c>
      <c r="B333" s="26">
        <v>111</v>
      </c>
      <c r="C333" s="26">
        <v>5175</v>
      </c>
      <c r="D333" s="26">
        <v>6171</v>
      </c>
      <c r="E333" s="28" t="s">
        <v>1277</v>
      </c>
      <c r="F333" s="19">
        <v>5</v>
      </c>
      <c r="G333" s="6">
        <v>5</v>
      </c>
      <c r="H333" s="6">
        <v>0</v>
      </c>
      <c r="I333" s="99">
        <f t="shared" si="4"/>
        <v>0</v>
      </c>
    </row>
    <row r="334" spans="1:9" ht="13.5" customHeight="1">
      <c r="A334" s="27"/>
      <c r="B334" s="21" t="s">
        <v>1057</v>
      </c>
      <c r="C334" s="22"/>
      <c r="D334" s="20"/>
      <c r="E334" s="29" t="s">
        <v>26</v>
      </c>
      <c r="F334" s="23">
        <f>SUBTOTAL(9,F315:F333)</f>
        <v>4080</v>
      </c>
      <c r="G334" s="7">
        <f>SUBTOTAL(9,G315:G333)</f>
        <v>4780</v>
      </c>
      <c r="H334" s="7">
        <f>SUBTOTAL(9,H315:H333)</f>
        <v>267</v>
      </c>
      <c r="I334" s="101">
        <f t="shared" si="4"/>
        <v>5.585774058577406</v>
      </c>
    </row>
    <row r="335" spans="1:9" ht="12" customHeight="1">
      <c r="A335" s="26">
        <v>1270</v>
      </c>
      <c r="B335" s="26" t="s">
        <v>1063</v>
      </c>
      <c r="C335" s="26" t="s">
        <v>1325</v>
      </c>
      <c r="D335" s="26" t="s">
        <v>1056</v>
      </c>
      <c r="E335" s="28" t="s">
        <v>1274</v>
      </c>
      <c r="F335" s="19">
        <v>150</v>
      </c>
      <c r="G335" s="6">
        <v>127</v>
      </c>
      <c r="H335" s="6">
        <v>39.2</v>
      </c>
      <c r="I335" s="99">
        <f t="shared" si="4"/>
        <v>30.866141732283463</v>
      </c>
    </row>
    <row r="336" spans="1:9" ht="12" customHeight="1">
      <c r="A336" s="26">
        <v>1271</v>
      </c>
      <c r="B336" s="26" t="s">
        <v>1063</v>
      </c>
      <c r="C336" s="26">
        <v>5166</v>
      </c>
      <c r="D336" s="26" t="s">
        <v>1056</v>
      </c>
      <c r="E336" s="28" t="s">
        <v>1230</v>
      </c>
      <c r="F336" s="19">
        <v>100</v>
      </c>
      <c r="G336" s="6">
        <v>65</v>
      </c>
      <c r="H336" s="6">
        <v>0</v>
      </c>
      <c r="I336" s="99">
        <f t="shared" si="4"/>
        <v>0</v>
      </c>
    </row>
    <row r="337" spans="1:9" ht="12" customHeight="1">
      <c r="A337" s="26">
        <v>1272</v>
      </c>
      <c r="B337" s="26">
        <v>112</v>
      </c>
      <c r="C337" s="26">
        <v>5166</v>
      </c>
      <c r="D337" s="26">
        <v>3635</v>
      </c>
      <c r="E337" s="28" t="s">
        <v>1231</v>
      </c>
      <c r="F337" s="19">
        <v>400</v>
      </c>
      <c r="G337" s="6">
        <v>375</v>
      </c>
      <c r="H337" s="6">
        <v>31.8</v>
      </c>
      <c r="I337" s="99">
        <f t="shared" si="4"/>
        <v>8.48</v>
      </c>
    </row>
    <row r="338" spans="1:9" ht="12" customHeight="1">
      <c r="A338" s="26">
        <v>1273</v>
      </c>
      <c r="B338" s="26" t="s">
        <v>1063</v>
      </c>
      <c r="C338" s="26" t="s">
        <v>1262</v>
      </c>
      <c r="D338" s="26" t="s">
        <v>1056</v>
      </c>
      <c r="E338" s="28" t="s">
        <v>27</v>
      </c>
      <c r="F338" s="19">
        <v>100</v>
      </c>
      <c r="G338" s="6">
        <v>100</v>
      </c>
      <c r="H338" s="6">
        <v>59.2</v>
      </c>
      <c r="I338" s="99">
        <f t="shared" si="4"/>
        <v>59.20000000000001</v>
      </c>
    </row>
    <row r="339" spans="1:9" ht="12" customHeight="1">
      <c r="A339" s="26">
        <v>1274</v>
      </c>
      <c r="B339" s="26">
        <v>112</v>
      </c>
      <c r="C339" s="26">
        <v>5169</v>
      </c>
      <c r="D339" s="26">
        <v>3639</v>
      </c>
      <c r="E339" s="28" t="s">
        <v>28</v>
      </c>
      <c r="F339" s="19">
        <v>50</v>
      </c>
      <c r="G339" s="6">
        <v>50</v>
      </c>
      <c r="H339" s="6">
        <v>15.5</v>
      </c>
      <c r="I339" s="99">
        <f t="shared" si="4"/>
        <v>31</v>
      </c>
    </row>
    <row r="340" spans="1:9" ht="12" customHeight="1">
      <c r="A340" s="26">
        <v>1550</v>
      </c>
      <c r="B340" s="26">
        <v>112</v>
      </c>
      <c r="C340" s="26">
        <v>5169</v>
      </c>
      <c r="D340" s="26">
        <v>3745</v>
      </c>
      <c r="E340" s="28" t="s">
        <v>29</v>
      </c>
      <c r="F340" s="19">
        <v>0</v>
      </c>
      <c r="G340" s="6">
        <v>35</v>
      </c>
      <c r="H340" s="6">
        <v>34.7</v>
      </c>
      <c r="I340" s="99">
        <f t="shared" si="4"/>
        <v>99.14285714285715</v>
      </c>
    </row>
    <row r="341" spans="1:9" ht="12" customHeight="1">
      <c r="A341" s="26">
        <v>1565</v>
      </c>
      <c r="B341" s="26">
        <v>112</v>
      </c>
      <c r="C341" s="26">
        <v>5169</v>
      </c>
      <c r="D341" s="26">
        <v>3635</v>
      </c>
      <c r="E341" s="28" t="s">
        <v>30</v>
      </c>
      <c r="F341" s="19">
        <v>0</v>
      </c>
      <c r="G341" s="6">
        <v>19</v>
      </c>
      <c r="H341" s="6">
        <v>17.9</v>
      </c>
      <c r="I341" s="99">
        <f t="shared" si="4"/>
        <v>94.21052631578947</v>
      </c>
    </row>
    <row r="342" spans="1:9" ht="12" customHeight="1">
      <c r="A342" s="26">
        <v>1566</v>
      </c>
      <c r="B342" s="26">
        <v>112</v>
      </c>
      <c r="C342" s="26">
        <v>5909</v>
      </c>
      <c r="D342" s="26">
        <v>3635</v>
      </c>
      <c r="E342" s="28" t="s">
        <v>31</v>
      </c>
      <c r="F342" s="19">
        <v>0</v>
      </c>
      <c r="G342" s="6">
        <v>29</v>
      </c>
      <c r="H342" s="6">
        <v>29</v>
      </c>
      <c r="I342" s="99">
        <f t="shared" si="4"/>
        <v>100</v>
      </c>
    </row>
    <row r="343" spans="1:9" ht="12" customHeight="1">
      <c r="A343" s="26">
        <v>1586</v>
      </c>
      <c r="B343" s="26">
        <v>112</v>
      </c>
      <c r="C343" s="26">
        <v>5909</v>
      </c>
      <c r="D343" s="26">
        <v>3612</v>
      </c>
      <c r="E343" s="28" t="s">
        <v>661</v>
      </c>
      <c r="F343" s="19">
        <v>0</v>
      </c>
      <c r="G343" s="6">
        <v>1000</v>
      </c>
      <c r="H343" s="6">
        <v>0</v>
      </c>
      <c r="I343" s="99">
        <f t="shared" si="4"/>
        <v>0</v>
      </c>
    </row>
    <row r="344" spans="1:9" ht="13.5" customHeight="1">
      <c r="A344" s="27"/>
      <c r="B344" s="21" t="s">
        <v>1064</v>
      </c>
      <c r="C344" s="22"/>
      <c r="D344" s="20"/>
      <c r="E344" s="29" t="s">
        <v>1011</v>
      </c>
      <c r="F344" s="23">
        <f>SUBTOTAL(9,F335:F342)</f>
        <v>800</v>
      </c>
      <c r="G344" s="7">
        <f>SUBTOTAL(9,G335:G343)</f>
        <v>1800</v>
      </c>
      <c r="H344" s="7">
        <f>SUBTOTAL(9,H335:H343)</f>
        <v>227.29999999999998</v>
      </c>
      <c r="I344" s="101">
        <f t="shared" si="4"/>
        <v>12.627777777777776</v>
      </c>
    </row>
    <row r="345" spans="1:9" ht="12" customHeight="1">
      <c r="A345" s="26">
        <v>1275</v>
      </c>
      <c r="B345" s="26" t="s">
        <v>1180</v>
      </c>
      <c r="C345" s="26" t="s">
        <v>1325</v>
      </c>
      <c r="D345" s="26">
        <v>2169</v>
      </c>
      <c r="E345" s="28" t="s">
        <v>1274</v>
      </c>
      <c r="F345" s="19">
        <v>210</v>
      </c>
      <c r="G345" s="6">
        <v>200</v>
      </c>
      <c r="H345" s="6">
        <v>69.2</v>
      </c>
      <c r="I345" s="99">
        <f t="shared" si="4"/>
        <v>34.6</v>
      </c>
    </row>
    <row r="346" spans="1:9" ht="12.75">
      <c r="A346" s="26">
        <v>1276</v>
      </c>
      <c r="B346" s="26" t="s">
        <v>1180</v>
      </c>
      <c r="C346" s="26" t="s">
        <v>1262</v>
      </c>
      <c r="D346" s="26">
        <v>2169</v>
      </c>
      <c r="E346" s="28" t="s">
        <v>1541</v>
      </c>
      <c r="F346" s="19">
        <v>5</v>
      </c>
      <c r="G346" s="6">
        <v>5</v>
      </c>
      <c r="H346" s="6">
        <v>0</v>
      </c>
      <c r="I346" s="99">
        <f t="shared" si="4"/>
        <v>0</v>
      </c>
    </row>
    <row r="347" spans="1:9" ht="12" customHeight="1">
      <c r="A347" s="26">
        <v>1277</v>
      </c>
      <c r="B347" s="26" t="s">
        <v>1180</v>
      </c>
      <c r="C347" s="26" t="s">
        <v>1263</v>
      </c>
      <c r="D347" s="26">
        <v>2169</v>
      </c>
      <c r="E347" s="28" t="s">
        <v>229</v>
      </c>
      <c r="F347" s="19">
        <v>130</v>
      </c>
      <c r="G347" s="6">
        <v>130</v>
      </c>
      <c r="H347" s="6">
        <v>0</v>
      </c>
      <c r="I347" s="99">
        <f t="shared" si="4"/>
        <v>0</v>
      </c>
    </row>
    <row r="348" spans="1:9" ht="12" customHeight="1">
      <c r="A348" s="26">
        <v>1278</v>
      </c>
      <c r="B348" s="26" t="s">
        <v>1180</v>
      </c>
      <c r="C348" s="26" t="s">
        <v>230</v>
      </c>
      <c r="D348" s="26">
        <v>2169</v>
      </c>
      <c r="E348" s="28" t="s">
        <v>32</v>
      </c>
      <c r="F348" s="19">
        <v>5</v>
      </c>
      <c r="G348" s="6">
        <v>5</v>
      </c>
      <c r="H348" s="6">
        <v>0</v>
      </c>
      <c r="I348" s="99">
        <f t="shared" si="4"/>
        <v>0</v>
      </c>
    </row>
    <row r="349" spans="1:9" ht="12" customHeight="1">
      <c r="A349" s="26">
        <v>1553</v>
      </c>
      <c r="B349" s="26">
        <v>113</v>
      </c>
      <c r="C349" s="26">
        <v>5909</v>
      </c>
      <c r="D349" s="26">
        <v>2169</v>
      </c>
      <c r="E349" s="28" t="s">
        <v>33</v>
      </c>
      <c r="F349" s="19">
        <v>0</v>
      </c>
      <c r="G349" s="6">
        <v>10</v>
      </c>
      <c r="H349" s="6">
        <v>0.9</v>
      </c>
      <c r="I349" s="99">
        <f t="shared" si="4"/>
        <v>9</v>
      </c>
    </row>
    <row r="350" spans="1:9" ht="13.5" customHeight="1">
      <c r="A350" s="27"/>
      <c r="B350" s="21" t="s">
        <v>231</v>
      </c>
      <c r="C350" s="22"/>
      <c r="D350" s="20"/>
      <c r="E350" s="29" t="s">
        <v>34</v>
      </c>
      <c r="F350" s="23">
        <f>SUBTOTAL(9,F345:F349)</f>
        <v>350</v>
      </c>
      <c r="G350" s="7">
        <f>SUBTOTAL(9,G345:G349)</f>
        <v>350</v>
      </c>
      <c r="H350" s="7">
        <f>SUBTOTAL(9,H345:H349)</f>
        <v>70.10000000000001</v>
      </c>
      <c r="I350" s="101">
        <f t="shared" si="4"/>
        <v>20.028571428571432</v>
      </c>
    </row>
    <row r="351" spans="1:9" ht="12" customHeight="1">
      <c r="A351" s="26">
        <v>1279</v>
      </c>
      <c r="B351" s="26">
        <v>114</v>
      </c>
      <c r="C351" s="26">
        <v>5164</v>
      </c>
      <c r="D351" s="26">
        <v>3639</v>
      </c>
      <c r="E351" s="28" t="s">
        <v>1258</v>
      </c>
      <c r="F351" s="44">
        <v>2600</v>
      </c>
      <c r="G351" s="11">
        <v>2600</v>
      </c>
      <c r="H351" s="11">
        <v>55.5</v>
      </c>
      <c r="I351" s="99">
        <f t="shared" si="4"/>
        <v>2.1346153846153846</v>
      </c>
    </row>
    <row r="352" spans="1:9" ht="12" customHeight="1">
      <c r="A352" s="26">
        <v>1280</v>
      </c>
      <c r="B352" s="26" t="s">
        <v>1065</v>
      </c>
      <c r="C352" s="26" t="s">
        <v>1325</v>
      </c>
      <c r="D352" s="26">
        <v>3639</v>
      </c>
      <c r="E352" s="28" t="s">
        <v>35</v>
      </c>
      <c r="F352" s="44">
        <v>300</v>
      </c>
      <c r="G352" s="11">
        <v>300</v>
      </c>
      <c r="H352" s="11">
        <v>134.8</v>
      </c>
      <c r="I352" s="99">
        <f t="shared" si="4"/>
        <v>44.93333333333334</v>
      </c>
    </row>
    <row r="353" spans="1:9" ht="12" customHeight="1">
      <c r="A353" s="26">
        <v>1281</v>
      </c>
      <c r="B353" s="26" t="s">
        <v>1065</v>
      </c>
      <c r="C353" s="26" t="s">
        <v>1325</v>
      </c>
      <c r="D353" s="26">
        <v>3639</v>
      </c>
      <c r="E353" s="28" t="s">
        <v>1274</v>
      </c>
      <c r="F353" s="44">
        <v>250</v>
      </c>
      <c r="G353" s="11">
        <v>250</v>
      </c>
      <c r="H353" s="11">
        <v>100.4</v>
      </c>
      <c r="I353" s="99">
        <f t="shared" si="4"/>
        <v>40.160000000000004</v>
      </c>
    </row>
    <row r="354" spans="1:9" ht="12" customHeight="1">
      <c r="A354" s="26">
        <v>1282</v>
      </c>
      <c r="B354" s="26" t="s">
        <v>1065</v>
      </c>
      <c r="C354" s="26" t="s">
        <v>1325</v>
      </c>
      <c r="D354" s="26">
        <v>3639</v>
      </c>
      <c r="E354" s="28" t="s">
        <v>36</v>
      </c>
      <c r="F354" s="44">
        <v>200</v>
      </c>
      <c r="G354" s="11">
        <v>200</v>
      </c>
      <c r="H354" s="11">
        <v>78.1</v>
      </c>
      <c r="I354" s="99">
        <f t="shared" si="4"/>
        <v>39.05</v>
      </c>
    </row>
    <row r="355" spans="1:9" ht="12" customHeight="1">
      <c r="A355" s="26">
        <v>1283</v>
      </c>
      <c r="B355" s="26" t="s">
        <v>1065</v>
      </c>
      <c r="C355" s="26" t="s">
        <v>1262</v>
      </c>
      <c r="D355" s="26">
        <v>3639</v>
      </c>
      <c r="E355" s="28" t="s">
        <v>37</v>
      </c>
      <c r="F355" s="44">
        <v>180</v>
      </c>
      <c r="G355" s="11">
        <v>180</v>
      </c>
      <c r="H355" s="11">
        <v>48.6</v>
      </c>
      <c r="I355" s="99">
        <f t="shared" si="4"/>
        <v>27</v>
      </c>
    </row>
    <row r="356" spans="1:9" ht="12" customHeight="1">
      <c r="A356" s="26">
        <v>1284</v>
      </c>
      <c r="B356" s="26">
        <v>114</v>
      </c>
      <c r="C356" s="26">
        <v>5169</v>
      </c>
      <c r="D356" s="26">
        <v>3639</v>
      </c>
      <c r="E356" s="28" t="s">
        <v>38</v>
      </c>
      <c r="F356" s="44">
        <v>120</v>
      </c>
      <c r="G356" s="11">
        <v>120</v>
      </c>
      <c r="H356" s="11">
        <v>2</v>
      </c>
      <c r="I356" s="99">
        <f t="shared" si="4"/>
        <v>1.6666666666666667</v>
      </c>
    </row>
    <row r="357" spans="1:9" ht="12" customHeight="1">
      <c r="A357" s="26">
        <v>1285</v>
      </c>
      <c r="B357" s="26" t="s">
        <v>1065</v>
      </c>
      <c r="C357" s="26">
        <v>5361</v>
      </c>
      <c r="D357" s="26">
        <v>3639</v>
      </c>
      <c r="E357" s="28" t="s">
        <v>1271</v>
      </c>
      <c r="F357" s="44">
        <v>90</v>
      </c>
      <c r="G357" s="11">
        <v>90</v>
      </c>
      <c r="H357" s="11">
        <v>55.5</v>
      </c>
      <c r="I357" s="99">
        <f t="shared" si="4"/>
        <v>61.66666666666667</v>
      </c>
    </row>
    <row r="358" spans="1:9" ht="12" customHeight="1">
      <c r="A358" s="26">
        <v>1286</v>
      </c>
      <c r="B358" s="26" t="s">
        <v>1065</v>
      </c>
      <c r="C358" s="26" t="s">
        <v>232</v>
      </c>
      <c r="D358" s="26">
        <v>3639</v>
      </c>
      <c r="E358" s="28" t="s">
        <v>233</v>
      </c>
      <c r="F358" s="44">
        <v>7090</v>
      </c>
      <c r="G358" s="11">
        <v>7090</v>
      </c>
      <c r="H358" s="11">
        <v>2957.8</v>
      </c>
      <c r="I358" s="99">
        <f t="shared" si="4"/>
        <v>41.7179125528914</v>
      </c>
    </row>
    <row r="359" spans="1:9" ht="12" customHeight="1">
      <c r="A359" s="26">
        <v>1287</v>
      </c>
      <c r="B359" s="26">
        <v>114</v>
      </c>
      <c r="C359" s="26">
        <v>5909</v>
      </c>
      <c r="D359" s="26">
        <v>3639</v>
      </c>
      <c r="E359" s="28" t="s">
        <v>39</v>
      </c>
      <c r="F359" s="44">
        <v>100</v>
      </c>
      <c r="G359" s="11">
        <v>100</v>
      </c>
      <c r="H359" s="11">
        <v>0</v>
      </c>
      <c r="I359" s="99">
        <f t="shared" si="4"/>
        <v>0</v>
      </c>
    </row>
    <row r="360" spans="1:9" ht="12" customHeight="1">
      <c r="A360" s="26">
        <v>1288</v>
      </c>
      <c r="B360" s="26">
        <v>114</v>
      </c>
      <c r="C360" s="26">
        <v>5909</v>
      </c>
      <c r="D360" s="26">
        <v>3639</v>
      </c>
      <c r="E360" s="28" t="s">
        <v>40</v>
      </c>
      <c r="F360" s="44">
        <v>250</v>
      </c>
      <c r="G360" s="11">
        <v>250</v>
      </c>
      <c r="H360" s="11">
        <v>86</v>
      </c>
      <c r="I360" s="99">
        <f t="shared" si="4"/>
        <v>34.4</v>
      </c>
    </row>
    <row r="361" spans="1:9" ht="12" customHeight="1">
      <c r="A361" s="26">
        <v>1624</v>
      </c>
      <c r="B361" s="26">
        <v>114</v>
      </c>
      <c r="C361" s="26">
        <v>5192</v>
      </c>
      <c r="D361" s="26">
        <v>3639</v>
      </c>
      <c r="E361" s="28" t="s">
        <v>1332</v>
      </c>
      <c r="F361" s="44">
        <v>0</v>
      </c>
      <c r="G361" s="11">
        <v>0</v>
      </c>
      <c r="H361" s="11">
        <v>200</v>
      </c>
      <c r="I361" s="620" t="s">
        <v>1178</v>
      </c>
    </row>
    <row r="362" spans="1:9" ht="13.5" customHeight="1">
      <c r="A362" s="26"/>
      <c r="B362" s="21" t="s">
        <v>1069</v>
      </c>
      <c r="C362" s="22"/>
      <c r="D362" s="20"/>
      <c r="E362" s="29" t="s">
        <v>1012</v>
      </c>
      <c r="F362" s="23">
        <f>SUBTOTAL(9,F351:F361)</f>
        <v>11180</v>
      </c>
      <c r="G362" s="7">
        <f>SUBTOTAL(9,G351:G361)</f>
        <v>11180</v>
      </c>
      <c r="H362" s="7">
        <f>SUBTOTAL(9,H351:H361)</f>
        <v>3718.7000000000003</v>
      </c>
      <c r="I362" s="101">
        <f t="shared" si="4"/>
        <v>33.262075134168164</v>
      </c>
    </row>
    <row r="363" spans="1:9" ht="12" customHeight="1">
      <c r="A363" s="26">
        <v>1289</v>
      </c>
      <c r="B363" s="26">
        <v>115</v>
      </c>
      <c r="C363" s="26">
        <v>5137</v>
      </c>
      <c r="D363" s="26">
        <v>2310</v>
      </c>
      <c r="E363" s="28" t="s">
        <v>41</v>
      </c>
      <c r="F363" s="19">
        <v>90</v>
      </c>
      <c r="G363" s="6">
        <v>90</v>
      </c>
      <c r="H363" s="6">
        <v>7.9</v>
      </c>
      <c r="I363" s="99">
        <f t="shared" si="4"/>
        <v>8.777777777777779</v>
      </c>
    </row>
    <row r="364" spans="1:9" ht="12" customHeight="1">
      <c r="A364" s="26">
        <v>1290</v>
      </c>
      <c r="B364" s="26">
        <v>115</v>
      </c>
      <c r="C364" s="26">
        <v>5137</v>
      </c>
      <c r="D364" s="26">
        <v>3745</v>
      </c>
      <c r="E364" s="28" t="s">
        <v>42</v>
      </c>
      <c r="F364" s="19">
        <v>150</v>
      </c>
      <c r="G364" s="6">
        <v>150</v>
      </c>
      <c r="H364" s="6">
        <v>17.2</v>
      </c>
      <c r="I364" s="99">
        <f t="shared" si="4"/>
        <v>11.466666666666667</v>
      </c>
    </row>
    <row r="365" spans="1:9" ht="12" customHeight="1">
      <c r="A365" s="26">
        <v>1291</v>
      </c>
      <c r="B365" s="26">
        <v>115</v>
      </c>
      <c r="C365" s="26">
        <v>5137</v>
      </c>
      <c r="D365" s="26">
        <v>2219</v>
      </c>
      <c r="E365" s="28" t="s">
        <v>43</v>
      </c>
      <c r="F365" s="19">
        <v>760</v>
      </c>
      <c r="G365" s="6">
        <v>1000</v>
      </c>
      <c r="H365" s="6">
        <v>0</v>
      </c>
      <c r="I365" s="99">
        <f t="shared" si="4"/>
        <v>0</v>
      </c>
    </row>
    <row r="366" spans="1:9" ht="12" customHeight="1">
      <c r="A366" s="26">
        <v>1292</v>
      </c>
      <c r="B366" s="26">
        <v>115</v>
      </c>
      <c r="C366" s="26">
        <v>5137</v>
      </c>
      <c r="D366" s="26">
        <v>2219</v>
      </c>
      <c r="E366" s="28" t="s">
        <v>44</v>
      </c>
      <c r="F366" s="19">
        <v>2000</v>
      </c>
      <c r="G366" s="6">
        <v>2000</v>
      </c>
      <c r="H366" s="6">
        <v>0</v>
      </c>
      <c r="I366" s="99">
        <f t="shared" si="4"/>
        <v>0</v>
      </c>
    </row>
    <row r="367" spans="1:9" ht="12" customHeight="1">
      <c r="A367" s="26">
        <v>1293</v>
      </c>
      <c r="B367" s="26">
        <v>115</v>
      </c>
      <c r="C367" s="26" t="s">
        <v>1246</v>
      </c>
      <c r="D367" s="26" t="s">
        <v>1211</v>
      </c>
      <c r="E367" s="28" t="s">
        <v>45</v>
      </c>
      <c r="F367" s="19">
        <v>50</v>
      </c>
      <c r="G367" s="6">
        <v>50</v>
      </c>
      <c r="H367" s="6">
        <v>6.6</v>
      </c>
      <c r="I367" s="99">
        <f t="shared" si="4"/>
        <v>13.200000000000001</v>
      </c>
    </row>
    <row r="368" spans="1:9" ht="12" customHeight="1">
      <c r="A368" s="26">
        <v>1294</v>
      </c>
      <c r="B368" s="26">
        <v>115</v>
      </c>
      <c r="C368" s="26">
        <v>5139</v>
      </c>
      <c r="D368" s="26">
        <v>2219</v>
      </c>
      <c r="E368" s="28" t="s">
        <v>46</v>
      </c>
      <c r="F368" s="19">
        <v>350</v>
      </c>
      <c r="G368" s="6">
        <v>350</v>
      </c>
      <c r="H368" s="6">
        <v>152.1</v>
      </c>
      <c r="I368" s="99">
        <f aca="true" t="shared" si="5" ref="I368:I438">(H368/G368)*100</f>
        <v>43.457142857142856</v>
      </c>
    </row>
    <row r="369" spans="1:9" ht="12" customHeight="1">
      <c r="A369" s="26">
        <v>1295</v>
      </c>
      <c r="B369" s="26">
        <v>115</v>
      </c>
      <c r="C369" s="26">
        <v>5151</v>
      </c>
      <c r="D369" s="26">
        <v>2310</v>
      </c>
      <c r="E369" s="28" t="s">
        <v>47</v>
      </c>
      <c r="F369" s="19">
        <v>240</v>
      </c>
      <c r="G369" s="6">
        <v>240</v>
      </c>
      <c r="H369" s="6">
        <v>60.9</v>
      </c>
      <c r="I369" s="99">
        <f t="shared" si="5"/>
        <v>25.374999999999996</v>
      </c>
    </row>
    <row r="370" spans="1:9" ht="12" customHeight="1">
      <c r="A370" s="26">
        <v>1296</v>
      </c>
      <c r="B370" s="26">
        <v>115</v>
      </c>
      <c r="C370" s="26">
        <v>5154</v>
      </c>
      <c r="D370" s="26">
        <v>2310</v>
      </c>
      <c r="E370" s="28" t="s">
        <v>1250</v>
      </c>
      <c r="F370" s="19">
        <v>210</v>
      </c>
      <c r="G370" s="6">
        <v>210</v>
      </c>
      <c r="H370" s="6">
        <v>20.1</v>
      </c>
      <c r="I370" s="99">
        <f t="shared" si="5"/>
        <v>9.571428571428573</v>
      </c>
    </row>
    <row r="371" spans="1:9" ht="12" customHeight="1">
      <c r="A371" s="26">
        <v>1297</v>
      </c>
      <c r="B371" s="26" t="s">
        <v>1212</v>
      </c>
      <c r="C371" s="26" t="s">
        <v>1280</v>
      </c>
      <c r="D371" s="26">
        <v>6320</v>
      </c>
      <c r="E371" s="28" t="s">
        <v>48</v>
      </c>
      <c r="F371" s="19">
        <v>1900</v>
      </c>
      <c r="G371" s="6">
        <v>3850</v>
      </c>
      <c r="H371" s="6">
        <v>3522.4</v>
      </c>
      <c r="I371" s="99">
        <f t="shared" si="5"/>
        <v>91.49090909090908</v>
      </c>
    </row>
    <row r="372" spans="1:9" ht="12" customHeight="1">
      <c r="A372" s="26">
        <v>1298</v>
      </c>
      <c r="B372" s="26">
        <v>115</v>
      </c>
      <c r="C372" s="26">
        <v>5163</v>
      </c>
      <c r="D372" s="26">
        <v>6171</v>
      </c>
      <c r="E372" s="28" t="s">
        <v>1150</v>
      </c>
      <c r="F372" s="19">
        <v>200</v>
      </c>
      <c r="G372" s="6">
        <v>200</v>
      </c>
      <c r="H372" s="6">
        <v>225.1</v>
      </c>
      <c r="I372" s="99">
        <f t="shared" si="5"/>
        <v>112.55</v>
      </c>
    </row>
    <row r="373" spans="1:9" ht="12" customHeight="1">
      <c r="A373" s="26">
        <v>1299</v>
      </c>
      <c r="B373" s="26">
        <v>115</v>
      </c>
      <c r="C373" s="26">
        <v>5164</v>
      </c>
      <c r="D373" s="26">
        <v>2212</v>
      </c>
      <c r="E373" s="28" t="s">
        <v>1258</v>
      </c>
      <c r="F373" s="19">
        <v>160</v>
      </c>
      <c r="G373" s="6">
        <v>160</v>
      </c>
      <c r="H373" s="6">
        <v>73.2</v>
      </c>
      <c r="I373" s="99">
        <f t="shared" si="5"/>
        <v>45.75</v>
      </c>
    </row>
    <row r="374" spans="1:9" ht="12" customHeight="1">
      <c r="A374" s="26">
        <v>1606</v>
      </c>
      <c r="B374" s="26">
        <v>115</v>
      </c>
      <c r="C374" s="26">
        <v>5164</v>
      </c>
      <c r="D374" s="26">
        <v>3419</v>
      </c>
      <c r="E374" s="28" t="s">
        <v>318</v>
      </c>
      <c r="F374" s="19">
        <v>0</v>
      </c>
      <c r="G374" s="6">
        <v>450</v>
      </c>
      <c r="H374" s="6">
        <v>97.6</v>
      </c>
      <c r="I374" s="99">
        <f t="shared" si="5"/>
        <v>21.688888888888886</v>
      </c>
    </row>
    <row r="375" spans="1:9" ht="12.75">
      <c r="A375" s="26">
        <v>1300</v>
      </c>
      <c r="B375" s="26">
        <v>115</v>
      </c>
      <c r="C375" s="26">
        <v>5166</v>
      </c>
      <c r="D375" s="26">
        <v>2212</v>
      </c>
      <c r="E375" s="28" t="s">
        <v>1151</v>
      </c>
      <c r="F375" s="19">
        <v>400</v>
      </c>
      <c r="G375" s="6">
        <v>700</v>
      </c>
      <c r="H375" s="6">
        <v>417.8</v>
      </c>
      <c r="I375" s="99">
        <f t="shared" si="5"/>
        <v>59.68571428571428</v>
      </c>
    </row>
    <row r="376" spans="1:9" ht="12.75">
      <c r="A376" s="26">
        <v>1301</v>
      </c>
      <c r="B376" s="26">
        <v>115</v>
      </c>
      <c r="C376" s="26">
        <v>5166</v>
      </c>
      <c r="D376" s="26" t="s">
        <v>1211</v>
      </c>
      <c r="E376" s="28" t="s">
        <v>1390</v>
      </c>
      <c r="F376" s="19">
        <v>370</v>
      </c>
      <c r="G376" s="6">
        <v>370</v>
      </c>
      <c r="H376" s="6">
        <v>0</v>
      </c>
      <c r="I376" s="99">
        <f t="shared" si="5"/>
        <v>0</v>
      </c>
    </row>
    <row r="377" spans="1:9" ht="12.75">
      <c r="A377" s="26">
        <v>1302</v>
      </c>
      <c r="B377" s="26">
        <v>115</v>
      </c>
      <c r="C377" s="26">
        <v>5166</v>
      </c>
      <c r="D377" s="26" t="s">
        <v>1211</v>
      </c>
      <c r="E377" s="28" t="s">
        <v>49</v>
      </c>
      <c r="F377" s="19">
        <v>100</v>
      </c>
      <c r="G377" s="6">
        <v>100</v>
      </c>
      <c r="H377" s="6">
        <v>0</v>
      </c>
      <c r="I377" s="99">
        <f t="shared" si="5"/>
        <v>0</v>
      </c>
    </row>
    <row r="378" spans="1:9" ht="12" customHeight="1">
      <c r="A378" s="26">
        <v>1303</v>
      </c>
      <c r="B378" s="26" t="s">
        <v>1212</v>
      </c>
      <c r="C378" s="26" t="s">
        <v>1325</v>
      </c>
      <c r="D378" s="26">
        <v>2321</v>
      </c>
      <c r="E378" s="28" t="s">
        <v>1391</v>
      </c>
      <c r="F378" s="19">
        <v>30</v>
      </c>
      <c r="G378" s="6">
        <v>68</v>
      </c>
      <c r="H378" s="6">
        <v>0</v>
      </c>
      <c r="I378" s="99">
        <f t="shared" si="5"/>
        <v>0</v>
      </c>
    </row>
    <row r="379" spans="1:9" ht="12.75">
      <c r="A379" s="26">
        <v>1304</v>
      </c>
      <c r="B379" s="26" t="s">
        <v>1212</v>
      </c>
      <c r="C379" s="26" t="s">
        <v>1325</v>
      </c>
      <c r="D379" s="26">
        <v>3639</v>
      </c>
      <c r="E379" s="28" t="s">
        <v>1274</v>
      </c>
      <c r="F379" s="19">
        <v>150</v>
      </c>
      <c r="G379" s="6">
        <v>150</v>
      </c>
      <c r="H379" s="6">
        <v>88.1</v>
      </c>
      <c r="I379" s="99">
        <f t="shared" si="5"/>
        <v>58.73333333333333</v>
      </c>
    </row>
    <row r="380" spans="1:9" ht="12" customHeight="1">
      <c r="A380" s="26">
        <v>1305</v>
      </c>
      <c r="B380" s="26">
        <v>115</v>
      </c>
      <c r="C380" s="26">
        <v>5166</v>
      </c>
      <c r="D380" s="26">
        <v>3722</v>
      </c>
      <c r="E380" s="28" t="s">
        <v>50</v>
      </c>
      <c r="F380" s="19">
        <v>200</v>
      </c>
      <c r="G380" s="6">
        <v>200</v>
      </c>
      <c r="H380" s="6">
        <v>48.5</v>
      </c>
      <c r="I380" s="99">
        <f t="shared" si="5"/>
        <v>24.25</v>
      </c>
    </row>
    <row r="381" spans="1:9" ht="12" customHeight="1">
      <c r="A381" s="26">
        <v>1306</v>
      </c>
      <c r="B381" s="26" t="s">
        <v>1212</v>
      </c>
      <c r="C381" s="26" t="s">
        <v>1325</v>
      </c>
      <c r="D381" s="26">
        <v>3745</v>
      </c>
      <c r="E381" s="28" t="s">
        <v>1392</v>
      </c>
      <c r="F381" s="19">
        <v>23</v>
      </c>
      <c r="G381" s="6">
        <v>23</v>
      </c>
      <c r="H381" s="6">
        <v>0</v>
      </c>
      <c r="I381" s="99">
        <f t="shared" si="5"/>
        <v>0</v>
      </c>
    </row>
    <row r="382" spans="1:9" ht="12" customHeight="1">
      <c r="A382" s="26">
        <v>1307</v>
      </c>
      <c r="B382" s="26">
        <v>115</v>
      </c>
      <c r="C382" s="26">
        <v>5166</v>
      </c>
      <c r="D382" s="26">
        <v>2119</v>
      </c>
      <c r="E382" s="28" t="s">
        <v>1393</v>
      </c>
      <c r="F382" s="19">
        <v>1000</v>
      </c>
      <c r="G382" s="6">
        <v>1000</v>
      </c>
      <c r="H382" s="6">
        <v>0</v>
      </c>
      <c r="I382" s="99">
        <f t="shared" si="5"/>
        <v>0</v>
      </c>
    </row>
    <row r="383" spans="1:9" ht="12" customHeight="1">
      <c r="A383" s="26">
        <v>1308</v>
      </c>
      <c r="B383" s="26">
        <v>115</v>
      </c>
      <c r="C383" s="26">
        <v>5169</v>
      </c>
      <c r="D383" s="26">
        <v>2212</v>
      </c>
      <c r="E383" s="2" t="s">
        <v>51</v>
      </c>
      <c r="F383" s="19">
        <v>3680</v>
      </c>
      <c r="G383" s="6">
        <v>3680</v>
      </c>
      <c r="H383" s="6">
        <v>1699.2</v>
      </c>
      <c r="I383" s="99">
        <f t="shared" si="5"/>
        <v>46.17391304347826</v>
      </c>
    </row>
    <row r="384" spans="1:9" ht="12" customHeight="1">
      <c r="A384" s="26">
        <v>1309</v>
      </c>
      <c r="B384" s="26">
        <v>115</v>
      </c>
      <c r="C384" s="26" t="s">
        <v>1262</v>
      </c>
      <c r="D384" s="26">
        <v>2310</v>
      </c>
      <c r="E384" s="28" t="s">
        <v>52</v>
      </c>
      <c r="F384" s="19">
        <v>130</v>
      </c>
      <c r="G384" s="6">
        <v>130</v>
      </c>
      <c r="H384" s="6">
        <v>30.7</v>
      </c>
      <c r="I384" s="99">
        <f t="shared" si="5"/>
        <v>23.615384615384617</v>
      </c>
    </row>
    <row r="385" spans="1:9" ht="12" customHeight="1">
      <c r="A385" s="26">
        <v>1310</v>
      </c>
      <c r="B385" s="26">
        <v>115</v>
      </c>
      <c r="C385" s="26">
        <v>5169</v>
      </c>
      <c r="D385" s="26">
        <v>2321</v>
      </c>
      <c r="E385" s="28" t="s">
        <v>53</v>
      </c>
      <c r="F385" s="19">
        <v>2000</v>
      </c>
      <c r="G385" s="6">
        <v>2000</v>
      </c>
      <c r="H385" s="6">
        <v>518.5</v>
      </c>
      <c r="I385" s="99">
        <f t="shared" si="5"/>
        <v>25.924999999999997</v>
      </c>
    </row>
    <row r="386" spans="1:9" ht="12" customHeight="1">
      <c r="A386" s="26">
        <v>1311</v>
      </c>
      <c r="B386" s="26">
        <v>115</v>
      </c>
      <c r="C386" s="26">
        <v>5169</v>
      </c>
      <c r="D386" s="26">
        <v>3111</v>
      </c>
      <c r="E386" s="28" t="s">
        <v>54</v>
      </c>
      <c r="F386" s="19">
        <v>680</v>
      </c>
      <c r="G386" s="6">
        <v>680</v>
      </c>
      <c r="H386" s="6">
        <v>287.9</v>
      </c>
      <c r="I386" s="99">
        <f t="shared" si="5"/>
        <v>42.338235294117645</v>
      </c>
    </row>
    <row r="387" spans="1:9" ht="12" customHeight="1">
      <c r="A387" s="26">
        <v>1312</v>
      </c>
      <c r="B387" s="26">
        <v>115</v>
      </c>
      <c r="C387" s="26">
        <v>5169</v>
      </c>
      <c r="D387" s="26">
        <v>3113</v>
      </c>
      <c r="E387" s="28" t="s">
        <v>55</v>
      </c>
      <c r="F387" s="19">
        <v>94</v>
      </c>
      <c r="G387" s="6">
        <v>94</v>
      </c>
      <c r="H387" s="6">
        <v>40.2</v>
      </c>
      <c r="I387" s="99">
        <f t="shared" si="5"/>
        <v>42.765957446808514</v>
      </c>
    </row>
    <row r="388" spans="1:9" ht="12" customHeight="1">
      <c r="A388" s="26">
        <v>1313</v>
      </c>
      <c r="B388" s="26">
        <v>115</v>
      </c>
      <c r="C388" s="26">
        <v>5169</v>
      </c>
      <c r="D388" s="26">
        <v>3141</v>
      </c>
      <c r="E388" s="28" t="s">
        <v>56</v>
      </c>
      <c r="F388" s="19">
        <v>14</v>
      </c>
      <c r="G388" s="6">
        <v>14</v>
      </c>
      <c r="H388" s="6">
        <v>6.7</v>
      </c>
      <c r="I388" s="99">
        <f t="shared" si="5"/>
        <v>47.85714285714286</v>
      </c>
    </row>
    <row r="389" spans="1:9" ht="12" customHeight="1">
      <c r="A389" s="26">
        <v>1314</v>
      </c>
      <c r="B389" s="26">
        <v>115</v>
      </c>
      <c r="C389" s="26">
        <v>5169</v>
      </c>
      <c r="D389" s="26">
        <v>3722</v>
      </c>
      <c r="E389" s="28" t="s">
        <v>57</v>
      </c>
      <c r="F389" s="19">
        <v>3377</v>
      </c>
      <c r="G389" s="6">
        <v>3377</v>
      </c>
      <c r="H389" s="6">
        <v>1757.6</v>
      </c>
      <c r="I389" s="99">
        <f t="shared" si="5"/>
        <v>52.04619484749777</v>
      </c>
    </row>
    <row r="390" spans="1:9" ht="12" customHeight="1">
      <c r="A390" s="26">
        <v>1315</v>
      </c>
      <c r="B390" s="26">
        <v>115</v>
      </c>
      <c r="C390" s="26">
        <v>5169</v>
      </c>
      <c r="D390" s="26">
        <v>3722</v>
      </c>
      <c r="E390" s="28" t="s">
        <v>58</v>
      </c>
      <c r="F390" s="19">
        <v>4665</v>
      </c>
      <c r="G390" s="6">
        <v>4665</v>
      </c>
      <c r="H390" s="6">
        <v>2365.8</v>
      </c>
      <c r="I390" s="99">
        <f t="shared" si="5"/>
        <v>50.71382636655949</v>
      </c>
    </row>
    <row r="391" spans="1:9" ht="12" customHeight="1">
      <c r="A391" s="26">
        <v>1316</v>
      </c>
      <c r="B391" s="26">
        <v>115</v>
      </c>
      <c r="C391" s="26">
        <v>5169</v>
      </c>
      <c r="D391" s="26">
        <v>3722</v>
      </c>
      <c r="E391" s="28" t="s">
        <v>59</v>
      </c>
      <c r="F391" s="19">
        <v>7875</v>
      </c>
      <c r="G391" s="6">
        <v>7875</v>
      </c>
      <c r="H391" s="6">
        <v>2577.1</v>
      </c>
      <c r="I391" s="99">
        <f t="shared" si="5"/>
        <v>32.72507936507936</v>
      </c>
    </row>
    <row r="392" spans="1:9" ht="12" customHeight="1">
      <c r="A392" s="26">
        <v>1317</v>
      </c>
      <c r="B392" s="26">
        <v>115</v>
      </c>
      <c r="C392" s="26">
        <v>5169</v>
      </c>
      <c r="D392" s="26">
        <v>3722</v>
      </c>
      <c r="E392" s="28" t="s">
        <v>60</v>
      </c>
      <c r="F392" s="19">
        <v>420</v>
      </c>
      <c r="G392" s="6">
        <v>420</v>
      </c>
      <c r="H392" s="6">
        <v>110.2</v>
      </c>
      <c r="I392" s="99">
        <f t="shared" si="5"/>
        <v>26.238095238095237</v>
      </c>
    </row>
    <row r="393" spans="1:9" ht="12" customHeight="1">
      <c r="A393" s="26">
        <v>1318</v>
      </c>
      <c r="B393" s="26">
        <v>115</v>
      </c>
      <c r="C393" s="26">
        <v>5169</v>
      </c>
      <c r="D393" s="26">
        <v>3722</v>
      </c>
      <c r="E393" s="28" t="s">
        <v>61</v>
      </c>
      <c r="F393" s="19">
        <v>42257</v>
      </c>
      <c r="G393" s="6">
        <v>42257</v>
      </c>
      <c r="H393" s="6">
        <v>21225.2</v>
      </c>
      <c r="I393" s="99">
        <f t="shared" si="5"/>
        <v>50.22883782568569</v>
      </c>
    </row>
    <row r="394" spans="1:9" ht="12" customHeight="1">
      <c r="A394" s="26">
        <v>1561</v>
      </c>
      <c r="B394" s="26">
        <v>115</v>
      </c>
      <c r="C394" s="26">
        <v>5169</v>
      </c>
      <c r="D394" s="26">
        <v>3722</v>
      </c>
      <c r="E394" s="28" t="s">
        <v>169</v>
      </c>
      <c r="F394" s="19">
        <v>0</v>
      </c>
      <c r="G394" s="6">
        <v>0</v>
      </c>
      <c r="H394" s="6">
        <v>438.7</v>
      </c>
      <c r="I394" s="620" t="s">
        <v>1178</v>
      </c>
    </row>
    <row r="395" spans="1:33" s="10" customFormat="1" ht="12" customHeight="1">
      <c r="A395" s="26">
        <v>1319</v>
      </c>
      <c r="B395" s="26">
        <v>115</v>
      </c>
      <c r="C395" s="26">
        <v>5169</v>
      </c>
      <c r="D395" s="26">
        <v>3729</v>
      </c>
      <c r="E395" s="28" t="s">
        <v>62</v>
      </c>
      <c r="F395" s="19">
        <v>535</v>
      </c>
      <c r="G395" s="6">
        <v>535</v>
      </c>
      <c r="H395" s="6">
        <v>224.8</v>
      </c>
      <c r="I395" s="99">
        <f t="shared" si="5"/>
        <v>42.01869158878505</v>
      </c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</row>
    <row r="396" spans="1:9" ht="12" customHeight="1">
      <c r="A396" s="26">
        <v>1320</v>
      </c>
      <c r="B396" s="26">
        <v>115</v>
      </c>
      <c r="C396" s="26" t="s">
        <v>1262</v>
      </c>
      <c r="D396" s="26" t="s">
        <v>236</v>
      </c>
      <c r="E396" s="28" t="s">
        <v>63</v>
      </c>
      <c r="F396" s="19">
        <v>2177</v>
      </c>
      <c r="G396" s="6">
        <v>2177</v>
      </c>
      <c r="H396" s="6">
        <v>491.2</v>
      </c>
      <c r="I396" s="99">
        <f t="shared" si="5"/>
        <v>22.56316031235645</v>
      </c>
    </row>
    <row r="397" spans="1:9" ht="12" customHeight="1">
      <c r="A397" s="26">
        <v>1321</v>
      </c>
      <c r="B397" s="26">
        <v>115</v>
      </c>
      <c r="C397" s="26" t="s">
        <v>1262</v>
      </c>
      <c r="D397" s="26" t="s">
        <v>236</v>
      </c>
      <c r="E397" s="28" t="s">
        <v>64</v>
      </c>
      <c r="F397" s="19">
        <v>3040</v>
      </c>
      <c r="G397" s="6">
        <v>3040</v>
      </c>
      <c r="H397" s="6">
        <v>1023.9</v>
      </c>
      <c r="I397" s="99">
        <f t="shared" si="5"/>
        <v>33.68092105263158</v>
      </c>
    </row>
    <row r="398" spans="1:9" ht="12" customHeight="1">
      <c r="A398" s="26">
        <v>1322</v>
      </c>
      <c r="B398" s="26">
        <v>115</v>
      </c>
      <c r="C398" s="26" t="s">
        <v>1262</v>
      </c>
      <c r="D398" s="26" t="s">
        <v>236</v>
      </c>
      <c r="E398" s="28" t="s">
        <v>65</v>
      </c>
      <c r="F398" s="19">
        <v>1826</v>
      </c>
      <c r="G398" s="6">
        <v>1826</v>
      </c>
      <c r="H398" s="6">
        <v>831.3</v>
      </c>
      <c r="I398" s="99">
        <f t="shared" si="5"/>
        <v>45.52573932092004</v>
      </c>
    </row>
    <row r="399" spans="1:9" ht="12" customHeight="1">
      <c r="A399" s="26">
        <v>1323</v>
      </c>
      <c r="B399" s="26">
        <v>115</v>
      </c>
      <c r="C399" s="26" t="s">
        <v>1262</v>
      </c>
      <c r="D399" s="26" t="s">
        <v>236</v>
      </c>
      <c r="E399" s="28" t="s">
        <v>66</v>
      </c>
      <c r="F399" s="19">
        <v>3360</v>
      </c>
      <c r="G399" s="6">
        <v>3360</v>
      </c>
      <c r="H399" s="6">
        <v>965.4</v>
      </c>
      <c r="I399" s="99">
        <f t="shared" si="5"/>
        <v>28.732142857142858</v>
      </c>
    </row>
    <row r="400" spans="1:9" ht="12" customHeight="1">
      <c r="A400" s="26">
        <v>1324</v>
      </c>
      <c r="B400" s="26">
        <v>115</v>
      </c>
      <c r="C400" s="26" t="s">
        <v>1262</v>
      </c>
      <c r="D400" s="26" t="s">
        <v>236</v>
      </c>
      <c r="E400" s="28" t="s">
        <v>67</v>
      </c>
      <c r="F400" s="19">
        <v>1578</v>
      </c>
      <c r="G400" s="6">
        <v>1578</v>
      </c>
      <c r="H400" s="6">
        <v>506.6</v>
      </c>
      <c r="I400" s="99">
        <f t="shared" si="5"/>
        <v>32.10392902408112</v>
      </c>
    </row>
    <row r="401" spans="1:9" ht="12" customHeight="1">
      <c r="A401" s="26">
        <v>1325</v>
      </c>
      <c r="B401" s="26">
        <v>115</v>
      </c>
      <c r="C401" s="26" t="s">
        <v>1262</v>
      </c>
      <c r="D401" s="26" t="s">
        <v>236</v>
      </c>
      <c r="E401" s="28" t="s">
        <v>68</v>
      </c>
      <c r="F401" s="19">
        <v>2984</v>
      </c>
      <c r="G401" s="6">
        <v>2984</v>
      </c>
      <c r="H401" s="6">
        <v>706.7</v>
      </c>
      <c r="I401" s="99">
        <f t="shared" si="5"/>
        <v>23.682975871313676</v>
      </c>
    </row>
    <row r="402" spans="1:9" ht="12" customHeight="1">
      <c r="A402" s="26">
        <v>1326</v>
      </c>
      <c r="B402" s="26">
        <v>115</v>
      </c>
      <c r="C402" s="26" t="s">
        <v>1262</v>
      </c>
      <c r="D402" s="26" t="s">
        <v>236</v>
      </c>
      <c r="E402" s="28" t="s">
        <v>69</v>
      </c>
      <c r="F402" s="19">
        <v>3164</v>
      </c>
      <c r="G402" s="6">
        <v>3164</v>
      </c>
      <c r="H402" s="6">
        <v>481.7</v>
      </c>
      <c r="I402" s="99">
        <f t="shared" si="5"/>
        <v>15.224399494310997</v>
      </c>
    </row>
    <row r="403" spans="1:9" ht="12" customHeight="1">
      <c r="A403" s="26">
        <v>1327</v>
      </c>
      <c r="B403" s="26">
        <v>115</v>
      </c>
      <c r="C403" s="26" t="s">
        <v>1262</v>
      </c>
      <c r="D403" s="26" t="s">
        <v>236</v>
      </c>
      <c r="E403" s="28" t="s">
        <v>70</v>
      </c>
      <c r="F403" s="19">
        <v>1810</v>
      </c>
      <c r="G403" s="6">
        <v>1810</v>
      </c>
      <c r="H403" s="6">
        <v>525.4</v>
      </c>
      <c r="I403" s="99">
        <f t="shared" si="5"/>
        <v>29.027624309392262</v>
      </c>
    </row>
    <row r="404" spans="1:33" s="10" customFormat="1" ht="12" customHeight="1">
      <c r="A404" s="26">
        <v>1328</v>
      </c>
      <c r="B404" s="26">
        <v>115</v>
      </c>
      <c r="C404" s="26" t="s">
        <v>1262</v>
      </c>
      <c r="D404" s="26" t="s">
        <v>236</v>
      </c>
      <c r="E404" s="28" t="s">
        <v>71</v>
      </c>
      <c r="F404" s="1">
        <v>3484</v>
      </c>
      <c r="G404" s="6">
        <v>3484</v>
      </c>
      <c r="H404" s="6">
        <v>968.5</v>
      </c>
      <c r="I404" s="99">
        <f t="shared" si="5"/>
        <v>27.798507462686565</v>
      </c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</row>
    <row r="405" spans="1:33" s="10" customFormat="1" ht="12" customHeight="1">
      <c r="A405" s="26">
        <v>1329</v>
      </c>
      <c r="B405" s="26">
        <v>115</v>
      </c>
      <c r="C405" s="26" t="s">
        <v>1262</v>
      </c>
      <c r="D405" s="26" t="s">
        <v>236</v>
      </c>
      <c r="E405" s="28" t="s">
        <v>72</v>
      </c>
      <c r="F405" s="19">
        <v>214</v>
      </c>
      <c r="G405" s="6">
        <v>214</v>
      </c>
      <c r="H405" s="6">
        <v>0</v>
      </c>
      <c r="I405" s="99">
        <f t="shared" si="5"/>
        <v>0</v>
      </c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</row>
    <row r="406" spans="1:9" ht="12" customHeight="1">
      <c r="A406" s="26">
        <v>1330</v>
      </c>
      <c r="B406" s="26">
        <v>115</v>
      </c>
      <c r="C406" s="26" t="s">
        <v>1262</v>
      </c>
      <c r="D406" s="26" t="s">
        <v>236</v>
      </c>
      <c r="E406" s="28" t="s">
        <v>73</v>
      </c>
      <c r="F406" s="19">
        <v>710</v>
      </c>
      <c r="G406" s="6">
        <v>710</v>
      </c>
      <c r="H406" s="6">
        <v>192.8</v>
      </c>
      <c r="I406" s="99">
        <f t="shared" si="5"/>
        <v>27.15492957746479</v>
      </c>
    </row>
    <row r="407" spans="1:9" ht="12" customHeight="1">
      <c r="A407" s="26">
        <v>1331</v>
      </c>
      <c r="B407" s="26">
        <v>115</v>
      </c>
      <c r="C407" s="26" t="s">
        <v>1262</v>
      </c>
      <c r="D407" s="26" t="s">
        <v>236</v>
      </c>
      <c r="E407" s="28" t="s">
        <v>74</v>
      </c>
      <c r="F407" s="19">
        <v>620</v>
      </c>
      <c r="G407" s="6">
        <v>620</v>
      </c>
      <c r="H407" s="6">
        <v>453.6</v>
      </c>
      <c r="I407" s="99">
        <f t="shared" si="5"/>
        <v>73.16129032258065</v>
      </c>
    </row>
    <row r="408" spans="1:9" ht="12" customHeight="1">
      <c r="A408" s="26">
        <v>1332</v>
      </c>
      <c r="B408" s="26">
        <v>115</v>
      </c>
      <c r="C408" s="26" t="s">
        <v>1262</v>
      </c>
      <c r="D408" s="26" t="s">
        <v>236</v>
      </c>
      <c r="E408" s="28" t="s">
        <v>75</v>
      </c>
      <c r="F408" s="19">
        <v>2000</v>
      </c>
      <c r="G408" s="6">
        <v>2328</v>
      </c>
      <c r="H408" s="6">
        <v>1096.5</v>
      </c>
      <c r="I408" s="99">
        <f t="shared" si="5"/>
        <v>47.100515463917525</v>
      </c>
    </row>
    <row r="409" spans="1:9" ht="12.75">
      <c r="A409" s="26">
        <v>1333</v>
      </c>
      <c r="B409" s="26">
        <v>115</v>
      </c>
      <c r="C409" s="26" t="s">
        <v>1262</v>
      </c>
      <c r="D409" s="26" t="s">
        <v>236</v>
      </c>
      <c r="E409" s="28" t="s">
        <v>76</v>
      </c>
      <c r="F409" s="19">
        <v>500</v>
      </c>
      <c r="G409" s="6">
        <v>619</v>
      </c>
      <c r="H409" s="6">
        <v>291.9</v>
      </c>
      <c r="I409" s="99">
        <f t="shared" si="5"/>
        <v>47.156704361873985</v>
      </c>
    </row>
    <row r="410" spans="1:9" ht="12.75">
      <c r="A410" s="26">
        <v>1334</v>
      </c>
      <c r="B410" s="26">
        <v>115</v>
      </c>
      <c r="C410" s="26" t="s">
        <v>1262</v>
      </c>
      <c r="D410" s="26" t="s">
        <v>236</v>
      </c>
      <c r="E410" s="28" t="s">
        <v>77</v>
      </c>
      <c r="F410" s="19">
        <v>500</v>
      </c>
      <c r="G410" s="6">
        <v>650</v>
      </c>
      <c r="H410" s="6">
        <v>134.8</v>
      </c>
      <c r="I410" s="99">
        <f t="shared" si="5"/>
        <v>20.73846153846154</v>
      </c>
    </row>
    <row r="411" spans="1:9" ht="12.75">
      <c r="A411" s="26">
        <v>1335</v>
      </c>
      <c r="B411" s="26">
        <v>115</v>
      </c>
      <c r="C411" s="26" t="s">
        <v>1262</v>
      </c>
      <c r="D411" s="26" t="s">
        <v>236</v>
      </c>
      <c r="E411" s="28" t="s">
        <v>78</v>
      </c>
      <c r="F411" s="19">
        <v>60</v>
      </c>
      <c r="G411" s="6">
        <v>60</v>
      </c>
      <c r="H411" s="6">
        <v>38.6</v>
      </c>
      <c r="I411" s="99">
        <f t="shared" si="5"/>
        <v>64.33333333333333</v>
      </c>
    </row>
    <row r="412" spans="1:9" ht="12.75">
      <c r="A412" s="26">
        <v>1336</v>
      </c>
      <c r="B412" s="26">
        <v>115</v>
      </c>
      <c r="C412" s="26" t="s">
        <v>1262</v>
      </c>
      <c r="D412" s="26" t="s">
        <v>236</v>
      </c>
      <c r="E412" s="28" t="s">
        <v>79</v>
      </c>
      <c r="F412" s="19">
        <v>150</v>
      </c>
      <c r="G412" s="6">
        <v>150</v>
      </c>
      <c r="H412" s="6">
        <v>30</v>
      </c>
      <c r="I412" s="99">
        <f t="shared" si="5"/>
        <v>20</v>
      </c>
    </row>
    <row r="413" spans="1:9" ht="12" customHeight="1">
      <c r="A413" s="26">
        <v>1337</v>
      </c>
      <c r="B413" s="26">
        <v>115</v>
      </c>
      <c r="C413" s="26">
        <v>5169</v>
      </c>
      <c r="D413" s="26">
        <v>3745</v>
      </c>
      <c r="E413" s="28" t="s">
        <v>80</v>
      </c>
      <c r="F413" s="19">
        <v>200</v>
      </c>
      <c r="G413" s="6">
        <v>200</v>
      </c>
      <c r="H413" s="6">
        <v>49.5</v>
      </c>
      <c r="I413" s="99">
        <f t="shared" si="5"/>
        <v>24.75</v>
      </c>
    </row>
    <row r="414" spans="1:9" ht="12" customHeight="1">
      <c r="A414" s="26">
        <v>1338</v>
      </c>
      <c r="B414" s="26">
        <v>115</v>
      </c>
      <c r="C414" s="26">
        <v>5169</v>
      </c>
      <c r="D414" s="26">
        <v>3745</v>
      </c>
      <c r="E414" s="28" t="s">
        <v>81</v>
      </c>
      <c r="F414" s="19">
        <v>168</v>
      </c>
      <c r="G414" s="6">
        <v>168</v>
      </c>
      <c r="H414" s="6">
        <v>33.2</v>
      </c>
      <c r="I414" s="99">
        <f t="shared" si="5"/>
        <v>19.761904761904763</v>
      </c>
    </row>
    <row r="415" spans="1:9" ht="12" customHeight="1">
      <c r="A415" s="26">
        <v>1339</v>
      </c>
      <c r="B415" s="26">
        <v>115</v>
      </c>
      <c r="C415" s="26">
        <v>5169</v>
      </c>
      <c r="D415" s="26">
        <v>3745</v>
      </c>
      <c r="E415" s="28" t="s">
        <v>82</v>
      </c>
      <c r="F415" s="19">
        <v>448</v>
      </c>
      <c r="G415" s="6">
        <v>448</v>
      </c>
      <c r="H415" s="6">
        <v>70.7</v>
      </c>
      <c r="I415" s="99">
        <f t="shared" si="5"/>
        <v>15.78125</v>
      </c>
    </row>
    <row r="416" spans="1:33" s="10" customFormat="1" ht="12" customHeight="1">
      <c r="A416" s="26">
        <v>1340</v>
      </c>
      <c r="B416" s="26">
        <v>115</v>
      </c>
      <c r="C416" s="26">
        <v>5169</v>
      </c>
      <c r="D416" s="26">
        <v>6171</v>
      </c>
      <c r="E416" s="28" t="s">
        <v>83</v>
      </c>
      <c r="F416" s="19">
        <v>1</v>
      </c>
      <c r="G416" s="6">
        <v>1</v>
      </c>
      <c r="H416" s="6">
        <v>0</v>
      </c>
      <c r="I416" s="99">
        <f t="shared" si="5"/>
        <v>0</v>
      </c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</row>
    <row r="417" spans="1:9" ht="12" customHeight="1">
      <c r="A417" s="26">
        <v>1341</v>
      </c>
      <c r="B417" s="26">
        <v>115</v>
      </c>
      <c r="C417" s="26">
        <v>5169</v>
      </c>
      <c r="D417" s="26">
        <v>3639</v>
      </c>
      <c r="E417" s="28" t="s">
        <v>84</v>
      </c>
      <c r="F417" s="19">
        <v>499</v>
      </c>
      <c r="G417" s="6">
        <v>499</v>
      </c>
      <c r="H417" s="6">
        <v>246.6</v>
      </c>
      <c r="I417" s="99">
        <f t="shared" si="5"/>
        <v>49.4188376753507</v>
      </c>
    </row>
    <row r="418" spans="1:9" ht="12" customHeight="1">
      <c r="A418" s="26">
        <v>1342</v>
      </c>
      <c r="B418" s="26">
        <v>115</v>
      </c>
      <c r="C418" s="26">
        <v>5169</v>
      </c>
      <c r="D418" s="26">
        <v>3419</v>
      </c>
      <c r="E418" s="28" t="s">
        <v>85</v>
      </c>
      <c r="F418" s="19">
        <v>1500</v>
      </c>
      <c r="G418" s="6">
        <v>1050</v>
      </c>
      <c r="H418" s="6">
        <v>0</v>
      </c>
      <c r="I418" s="99">
        <f t="shared" si="5"/>
        <v>0</v>
      </c>
    </row>
    <row r="419" spans="1:9" ht="12" customHeight="1">
      <c r="A419" s="26">
        <v>1547</v>
      </c>
      <c r="B419" s="26">
        <v>115</v>
      </c>
      <c r="C419" s="26">
        <v>5169</v>
      </c>
      <c r="D419" s="26">
        <v>2212</v>
      </c>
      <c r="E419" s="28" t="s">
        <v>86</v>
      </c>
      <c r="F419" s="19">
        <v>0</v>
      </c>
      <c r="G419" s="6">
        <v>267</v>
      </c>
      <c r="H419" s="6">
        <v>210</v>
      </c>
      <c r="I419" s="99">
        <f t="shared" si="5"/>
        <v>78.65168539325843</v>
      </c>
    </row>
    <row r="420" spans="1:9" ht="12" customHeight="1">
      <c r="A420" s="26">
        <v>1571</v>
      </c>
      <c r="B420" s="26">
        <v>115</v>
      </c>
      <c r="C420" s="26">
        <v>5169</v>
      </c>
      <c r="D420" s="26">
        <v>3745</v>
      </c>
      <c r="E420" s="28" t="s">
        <v>87</v>
      </c>
      <c r="F420" s="19">
        <v>0</v>
      </c>
      <c r="G420" s="6">
        <v>2400</v>
      </c>
      <c r="H420" s="6">
        <v>884.5</v>
      </c>
      <c r="I420" s="99">
        <f t="shared" si="5"/>
        <v>36.854166666666664</v>
      </c>
    </row>
    <row r="421" spans="1:9" ht="12" customHeight="1">
      <c r="A421" s="26">
        <v>1572</v>
      </c>
      <c r="B421" s="26">
        <v>115</v>
      </c>
      <c r="C421" s="26">
        <v>5169</v>
      </c>
      <c r="D421" s="26">
        <v>3745</v>
      </c>
      <c r="E421" s="28" t="s">
        <v>88</v>
      </c>
      <c r="F421" s="19">
        <v>0</v>
      </c>
      <c r="G421" s="6">
        <v>830</v>
      </c>
      <c r="H421" s="6">
        <v>0</v>
      </c>
      <c r="I421" s="99">
        <f t="shared" si="5"/>
        <v>0</v>
      </c>
    </row>
    <row r="422" spans="1:9" ht="12" customHeight="1">
      <c r="A422" s="26">
        <v>1343</v>
      </c>
      <c r="B422" s="26">
        <v>115</v>
      </c>
      <c r="C422" s="26" t="s">
        <v>1263</v>
      </c>
      <c r="D422" s="26">
        <v>3419</v>
      </c>
      <c r="E422" s="28" t="s">
        <v>89</v>
      </c>
      <c r="F422" s="19">
        <v>1500</v>
      </c>
      <c r="G422" s="6">
        <v>1500</v>
      </c>
      <c r="H422" s="6">
        <v>104.7</v>
      </c>
      <c r="I422" s="99">
        <f t="shared" si="5"/>
        <v>6.98</v>
      </c>
    </row>
    <row r="423" spans="1:9" ht="12" customHeight="1">
      <c r="A423" s="26">
        <v>1344</v>
      </c>
      <c r="B423" s="26">
        <v>115</v>
      </c>
      <c r="C423" s="26" t="s">
        <v>1263</v>
      </c>
      <c r="D423" s="26" t="s">
        <v>1211</v>
      </c>
      <c r="E423" s="28" t="s">
        <v>1155</v>
      </c>
      <c r="F423" s="19">
        <v>100</v>
      </c>
      <c r="G423" s="6">
        <v>100</v>
      </c>
      <c r="H423" s="6">
        <v>4.5</v>
      </c>
      <c r="I423" s="99">
        <f t="shared" si="5"/>
        <v>4.5</v>
      </c>
    </row>
    <row r="424" spans="1:9" ht="12" customHeight="1">
      <c r="A424" s="26">
        <v>1345</v>
      </c>
      <c r="B424" s="26">
        <v>115</v>
      </c>
      <c r="C424" s="26" t="s">
        <v>1263</v>
      </c>
      <c r="D424" s="26" t="s">
        <v>1211</v>
      </c>
      <c r="E424" s="28" t="s">
        <v>234</v>
      </c>
      <c r="F424" s="19">
        <v>150</v>
      </c>
      <c r="G424" s="6">
        <v>266</v>
      </c>
      <c r="H424" s="6">
        <v>275</v>
      </c>
      <c r="I424" s="99">
        <f t="shared" si="5"/>
        <v>103.38345864661653</v>
      </c>
    </row>
    <row r="425" spans="1:9" ht="12.75">
      <c r="A425" s="26">
        <v>1346</v>
      </c>
      <c r="B425" s="26">
        <v>115</v>
      </c>
      <c r="C425" s="26" t="s">
        <v>1263</v>
      </c>
      <c r="D425" s="26" t="s">
        <v>1211</v>
      </c>
      <c r="E425" s="28" t="s">
        <v>235</v>
      </c>
      <c r="F425" s="19">
        <v>41000</v>
      </c>
      <c r="G425" s="6">
        <v>45967</v>
      </c>
      <c r="H425" s="6">
        <v>5586.9</v>
      </c>
      <c r="I425" s="99">
        <f t="shared" si="5"/>
        <v>12.154154067048099</v>
      </c>
    </row>
    <row r="426" spans="1:9" ht="12.75">
      <c r="A426" s="26">
        <v>1347</v>
      </c>
      <c r="B426" s="26">
        <v>115</v>
      </c>
      <c r="C426" s="26" t="s">
        <v>1263</v>
      </c>
      <c r="D426" s="26" t="s">
        <v>1211</v>
      </c>
      <c r="E426" s="28" t="s">
        <v>1232</v>
      </c>
      <c r="F426" s="19">
        <v>11087</v>
      </c>
      <c r="G426" s="6">
        <v>12205</v>
      </c>
      <c r="H426" s="6">
        <v>540.7</v>
      </c>
      <c r="I426" s="99">
        <f t="shared" si="5"/>
        <v>4.43015157722245</v>
      </c>
    </row>
    <row r="427" spans="1:9" ht="12" customHeight="1">
      <c r="A427" s="26">
        <v>1348</v>
      </c>
      <c r="B427" s="26">
        <v>115</v>
      </c>
      <c r="C427" s="26">
        <v>5171</v>
      </c>
      <c r="D427" s="26">
        <v>2212</v>
      </c>
      <c r="E427" s="28" t="s">
        <v>374</v>
      </c>
      <c r="F427" s="19">
        <v>1500</v>
      </c>
      <c r="G427" s="6">
        <v>1500</v>
      </c>
      <c r="H427" s="6">
        <v>325.4</v>
      </c>
      <c r="I427" s="99">
        <f t="shared" si="5"/>
        <v>21.69333333333333</v>
      </c>
    </row>
    <row r="428" spans="1:9" ht="12" customHeight="1">
      <c r="A428" s="26">
        <v>1349</v>
      </c>
      <c r="B428" s="26">
        <v>115</v>
      </c>
      <c r="C428" s="26">
        <v>5171</v>
      </c>
      <c r="D428" s="26">
        <v>2219</v>
      </c>
      <c r="E428" s="28" t="s">
        <v>1156</v>
      </c>
      <c r="F428" s="19">
        <v>200</v>
      </c>
      <c r="G428" s="6">
        <v>200</v>
      </c>
      <c r="H428" s="6">
        <v>21</v>
      </c>
      <c r="I428" s="99">
        <f t="shared" si="5"/>
        <v>10.5</v>
      </c>
    </row>
    <row r="429" spans="1:9" ht="12" customHeight="1">
      <c r="A429" s="26">
        <v>1350</v>
      </c>
      <c r="B429" s="26">
        <v>115</v>
      </c>
      <c r="C429" s="26" t="s">
        <v>1263</v>
      </c>
      <c r="D429" s="26">
        <v>2310</v>
      </c>
      <c r="E429" s="28" t="s">
        <v>90</v>
      </c>
      <c r="F429" s="19">
        <v>80</v>
      </c>
      <c r="G429" s="6">
        <v>80</v>
      </c>
      <c r="H429" s="6">
        <v>34</v>
      </c>
      <c r="I429" s="99">
        <f t="shared" si="5"/>
        <v>42.5</v>
      </c>
    </row>
    <row r="430" spans="1:33" s="9" customFormat="1" ht="12" customHeight="1">
      <c r="A430" s="26">
        <v>1351</v>
      </c>
      <c r="B430" s="26">
        <v>115</v>
      </c>
      <c r="C430" s="26" t="s">
        <v>1263</v>
      </c>
      <c r="D430" s="26">
        <v>2321</v>
      </c>
      <c r="E430" s="28" t="s">
        <v>1235</v>
      </c>
      <c r="F430" s="19">
        <v>2240</v>
      </c>
      <c r="G430" s="6">
        <v>2240</v>
      </c>
      <c r="H430" s="6">
        <v>381.5</v>
      </c>
      <c r="I430" s="99">
        <f t="shared" si="5"/>
        <v>17.03125</v>
      </c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</row>
    <row r="431" spans="1:33" s="9" customFormat="1" ht="12" customHeight="1">
      <c r="A431" s="26">
        <v>1352</v>
      </c>
      <c r="B431" s="26">
        <v>115</v>
      </c>
      <c r="C431" s="26">
        <v>5171</v>
      </c>
      <c r="D431" s="26">
        <v>3745</v>
      </c>
      <c r="E431" s="28" t="s">
        <v>237</v>
      </c>
      <c r="F431" s="19">
        <v>500</v>
      </c>
      <c r="G431" s="6">
        <v>500</v>
      </c>
      <c r="H431" s="6">
        <v>272.8</v>
      </c>
      <c r="I431" s="99">
        <f t="shared" si="5"/>
        <v>54.559999999999995</v>
      </c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</row>
    <row r="432" spans="1:33" s="9" customFormat="1" ht="12" customHeight="1">
      <c r="A432" s="26">
        <v>1353</v>
      </c>
      <c r="B432" s="26">
        <v>115</v>
      </c>
      <c r="C432" s="26">
        <v>5171</v>
      </c>
      <c r="D432" s="26">
        <v>3326</v>
      </c>
      <c r="E432" s="28" t="s">
        <v>91</v>
      </c>
      <c r="F432" s="19">
        <v>400</v>
      </c>
      <c r="G432" s="6">
        <v>75</v>
      </c>
      <c r="H432" s="6">
        <v>21.8</v>
      </c>
      <c r="I432" s="99">
        <f t="shared" si="5"/>
        <v>29.06666666666667</v>
      </c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</row>
    <row r="433" spans="1:33" s="9" customFormat="1" ht="12" customHeight="1">
      <c r="A433" s="26">
        <v>1587</v>
      </c>
      <c r="B433" s="26">
        <v>115</v>
      </c>
      <c r="C433" s="26">
        <v>5171</v>
      </c>
      <c r="D433" s="26">
        <v>2219</v>
      </c>
      <c r="E433" s="28" t="s">
        <v>303</v>
      </c>
      <c r="F433" s="19">
        <v>0</v>
      </c>
      <c r="G433" s="6">
        <v>150</v>
      </c>
      <c r="H433" s="6">
        <v>0</v>
      </c>
      <c r="I433" s="99">
        <f t="shared" si="5"/>
        <v>0</v>
      </c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</row>
    <row r="434" spans="1:33" s="9" customFormat="1" ht="12" customHeight="1">
      <c r="A434" s="26">
        <v>1562</v>
      </c>
      <c r="B434" s="26">
        <v>115</v>
      </c>
      <c r="C434" s="26">
        <v>5171</v>
      </c>
      <c r="D434" s="26">
        <v>2212</v>
      </c>
      <c r="E434" s="28" t="s">
        <v>168</v>
      </c>
      <c r="F434" s="19">
        <v>0</v>
      </c>
      <c r="G434" s="6">
        <v>7340.9</v>
      </c>
      <c r="H434" s="6">
        <v>1891.9</v>
      </c>
      <c r="I434" s="99">
        <f t="shared" si="5"/>
        <v>25.772044299745268</v>
      </c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</row>
    <row r="435" spans="1:33" s="9" customFormat="1" ht="12" customHeight="1">
      <c r="A435" s="26">
        <v>1599</v>
      </c>
      <c r="B435" s="26">
        <v>115</v>
      </c>
      <c r="C435" s="26">
        <v>5171</v>
      </c>
      <c r="D435" s="26">
        <v>5212</v>
      </c>
      <c r="E435" s="28" t="s">
        <v>304</v>
      </c>
      <c r="F435" s="19">
        <v>0</v>
      </c>
      <c r="G435" s="6">
        <v>250</v>
      </c>
      <c r="H435" s="6">
        <v>1.4</v>
      </c>
      <c r="I435" s="99">
        <f t="shared" si="5"/>
        <v>0.5599999999999999</v>
      </c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</row>
    <row r="436" spans="1:33" s="9" customFormat="1" ht="12" customHeight="1">
      <c r="A436" s="26">
        <v>1600</v>
      </c>
      <c r="B436" s="26">
        <v>115</v>
      </c>
      <c r="C436" s="26">
        <v>5171</v>
      </c>
      <c r="D436" s="26">
        <v>3319</v>
      </c>
      <c r="E436" s="28" t="s">
        <v>305</v>
      </c>
      <c r="F436" s="19">
        <v>0</v>
      </c>
      <c r="G436" s="6">
        <v>75</v>
      </c>
      <c r="H436" s="6">
        <v>35.4</v>
      </c>
      <c r="I436" s="99">
        <f t="shared" si="5"/>
        <v>47.199999999999996</v>
      </c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</row>
    <row r="437" spans="1:33" s="9" customFormat="1" ht="12" customHeight="1">
      <c r="A437" s="26">
        <v>1546</v>
      </c>
      <c r="B437" s="26">
        <v>115</v>
      </c>
      <c r="C437" s="26">
        <v>5171</v>
      </c>
      <c r="D437" s="26">
        <v>3639</v>
      </c>
      <c r="E437" s="28" t="s">
        <v>170</v>
      </c>
      <c r="F437" s="19">
        <v>0</v>
      </c>
      <c r="G437" s="6">
        <v>0</v>
      </c>
      <c r="H437" s="6">
        <v>2079.2</v>
      </c>
      <c r="I437" s="620" t="s">
        <v>1178</v>
      </c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</row>
    <row r="438" spans="1:33" s="9" customFormat="1" ht="12" customHeight="1">
      <c r="A438" s="26">
        <v>1545</v>
      </c>
      <c r="B438" s="26">
        <v>115</v>
      </c>
      <c r="C438" s="26">
        <v>5909</v>
      </c>
      <c r="D438" s="26">
        <v>2212</v>
      </c>
      <c r="E438" s="28" t="s">
        <v>92</v>
      </c>
      <c r="F438" s="19">
        <v>0</v>
      </c>
      <c r="G438" s="6">
        <v>2</v>
      </c>
      <c r="H438" s="6">
        <v>1.9</v>
      </c>
      <c r="I438" s="99">
        <f t="shared" si="5"/>
        <v>95</v>
      </c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</row>
    <row r="439" spans="1:9" ht="13.5" customHeight="1">
      <c r="A439" s="27"/>
      <c r="B439" s="21" t="s">
        <v>1071</v>
      </c>
      <c r="C439" s="22"/>
      <c r="D439" s="20"/>
      <c r="E439" s="29" t="s">
        <v>1013</v>
      </c>
      <c r="F439" s="23">
        <f>SUBTOTAL(9,F363:F432)</f>
        <v>163860</v>
      </c>
      <c r="G439" s="7">
        <f>SUBTOTAL(9,G363:G438)</f>
        <v>184175.9</v>
      </c>
      <c r="H439" s="7">
        <f>SUBTOTAL(9,H363:H438)</f>
        <v>57831.6</v>
      </c>
      <c r="I439" s="101">
        <f aca="true" t="shared" si="6" ref="I439:I503">(H439/G439)*100</f>
        <v>31.400199483211434</v>
      </c>
    </row>
    <row r="440" spans="1:9" ht="12" customHeight="1">
      <c r="A440" s="26">
        <v>1354</v>
      </c>
      <c r="B440" s="26">
        <v>116</v>
      </c>
      <c r="C440" s="26">
        <v>5137</v>
      </c>
      <c r="D440" s="26" t="s">
        <v>1322</v>
      </c>
      <c r="E440" s="28" t="s">
        <v>93</v>
      </c>
      <c r="F440" s="19">
        <v>1200</v>
      </c>
      <c r="G440" s="6">
        <v>1200</v>
      </c>
      <c r="H440" s="6">
        <v>583.6</v>
      </c>
      <c r="I440" s="99">
        <f t="shared" si="6"/>
        <v>48.63333333333333</v>
      </c>
    </row>
    <row r="441" spans="1:9" ht="12" customHeight="1">
      <c r="A441" s="26">
        <v>1355</v>
      </c>
      <c r="B441" s="26">
        <v>116</v>
      </c>
      <c r="C441" s="26" t="s">
        <v>1261</v>
      </c>
      <c r="D441" s="26" t="s">
        <v>1322</v>
      </c>
      <c r="E441" s="28" t="s">
        <v>226</v>
      </c>
      <c r="F441" s="45">
        <v>950</v>
      </c>
      <c r="G441" s="94">
        <v>950</v>
      </c>
      <c r="H441" s="94">
        <v>547.8</v>
      </c>
      <c r="I441" s="99">
        <f t="shared" si="6"/>
        <v>57.66315789473684</v>
      </c>
    </row>
    <row r="442" spans="1:9" ht="12" customHeight="1">
      <c r="A442" s="26">
        <v>1356</v>
      </c>
      <c r="B442" s="26">
        <v>116</v>
      </c>
      <c r="C442" s="26" t="s">
        <v>1261</v>
      </c>
      <c r="D442" s="26" t="s">
        <v>1322</v>
      </c>
      <c r="E442" s="28" t="s">
        <v>227</v>
      </c>
      <c r="F442" s="45">
        <v>5000</v>
      </c>
      <c r="G442" s="94">
        <v>5000</v>
      </c>
      <c r="H442" s="94">
        <v>1604.9</v>
      </c>
      <c r="I442" s="99">
        <f t="shared" si="6"/>
        <v>32.098000000000006</v>
      </c>
    </row>
    <row r="443" spans="1:9" ht="12" customHeight="1">
      <c r="A443" s="26">
        <v>1357</v>
      </c>
      <c r="B443" s="26">
        <v>116</v>
      </c>
      <c r="C443" s="26" t="s">
        <v>1261</v>
      </c>
      <c r="D443" s="26" t="s">
        <v>1322</v>
      </c>
      <c r="E443" s="28" t="s">
        <v>1384</v>
      </c>
      <c r="F443" s="45">
        <v>700</v>
      </c>
      <c r="G443" s="94">
        <v>500</v>
      </c>
      <c r="H443" s="94">
        <v>271.8</v>
      </c>
      <c r="I443" s="99">
        <f t="shared" si="6"/>
        <v>54.36</v>
      </c>
    </row>
    <row r="444" spans="1:9" ht="12" customHeight="1">
      <c r="A444" s="26">
        <v>1358</v>
      </c>
      <c r="B444" s="26">
        <v>116</v>
      </c>
      <c r="C444" s="26" t="s">
        <v>1261</v>
      </c>
      <c r="D444" s="26" t="s">
        <v>1322</v>
      </c>
      <c r="E444" s="28" t="s">
        <v>1380</v>
      </c>
      <c r="F444" s="19">
        <v>1200</v>
      </c>
      <c r="G444" s="6">
        <v>850</v>
      </c>
      <c r="H444" s="6">
        <v>126.5</v>
      </c>
      <c r="I444" s="99">
        <f t="shared" si="6"/>
        <v>14.882352941176471</v>
      </c>
    </row>
    <row r="445" spans="1:9" ht="12" customHeight="1">
      <c r="A445" s="26">
        <v>1359</v>
      </c>
      <c r="B445" s="26">
        <v>116</v>
      </c>
      <c r="C445" s="76">
        <v>5169</v>
      </c>
      <c r="D445" s="26">
        <v>6171</v>
      </c>
      <c r="E445" s="28" t="s">
        <v>94</v>
      </c>
      <c r="F445" s="19">
        <v>1000</v>
      </c>
      <c r="G445" s="6">
        <v>750</v>
      </c>
      <c r="H445" s="6">
        <v>0</v>
      </c>
      <c r="I445" s="99">
        <f t="shared" si="6"/>
        <v>0</v>
      </c>
    </row>
    <row r="446" spans="1:9" ht="12" customHeight="1">
      <c r="A446" s="26">
        <v>1360</v>
      </c>
      <c r="B446" s="26">
        <v>116</v>
      </c>
      <c r="C446" s="26">
        <v>5172</v>
      </c>
      <c r="D446" s="26">
        <v>6171</v>
      </c>
      <c r="E446" s="28" t="s">
        <v>1381</v>
      </c>
      <c r="F446" s="45">
        <v>800</v>
      </c>
      <c r="G446" s="94">
        <v>800</v>
      </c>
      <c r="H446" s="94">
        <v>102.7</v>
      </c>
      <c r="I446" s="99">
        <f t="shared" si="6"/>
        <v>12.837500000000002</v>
      </c>
    </row>
    <row r="447" spans="1:9" ht="12" customHeight="1">
      <c r="A447" s="26">
        <v>1361</v>
      </c>
      <c r="B447" s="26">
        <v>116</v>
      </c>
      <c r="C447" s="26" t="s">
        <v>1325</v>
      </c>
      <c r="D447" s="26" t="s">
        <v>1056</v>
      </c>
      <c r="E447" s="28" t="s">
        <v>1274</v>
      </c>
      <c r="F447" s="45">
        <v>300</v>
      </c>
      <c r="G447" s="94">
        <v>300</v>
      </c>
      <c r="H447" s="94">
        <v>86.3</v>
      </c>
      <c r="I447" s="99">
        <f t="shared" si="6"/>
        <v>28.76666666666667</v>
      </c>
    </row>
    <row r="448" spans="1:9" ht="12" customHeight="1">
      <c r="A448" s="26">
        <v>1362</v>
      </c>
      <c r="B448" s="26">
        <v>116</v>
      </c>
      <c r="C448" s="26">
        <v>5169</v>
      </c>
      <c r="D448" s="26">
        <v>6171</v>
      </c>
      <c r="E448" s="28" t="s">
        <v>95</v>
      </c>
      <c r="F448" s="94">
        <v>450</v>
      </c>
      <c r="G448" s="94">
        <v>450</v>
      </c>
      <c r="H448" s="94">
        <v>17.9</v>
      </c>
      <c r="I448" s="99">
        <f t="shared" si="6"/>
        <v>3.9777777777777774</v>
      </c>
    </row>
    <row r="449" spans="1:9" ht="12" customHeight="1">
      <c r="A449" s="26">
        <v>1363</v>
      </c>
      <c r="B449" s="26">
        <v>116</v>
      </c>
      <c r="C449" s="26">
        <v>5139</v>
      </c>
      <c r="D449" s="26">
        <v>6171</v>
      </c>
      <c r="E449" s="41" t="s">
        <v>96</v>
      </c>
      <c r="F449" s="19">
        <v>150</v>
      </c>
      <c r="G449" s="6">
        <v>150</v>
      </c>
      <c r="H449" s="6">
        <v>115.8</v>
      </c>
      <c r="I449" s="99">
        <f t="shared" si="6"/>
        <v>77.2</v>
      </c>
    </row>
    <row r="450" spans="1:9" ht="12" customHeight="1">
      <c r="A450" s="26">
        <v>1364</v>
      </c>
      <c r="B450" s="26">
        <v>116</v>
      </c>
      <c r="C450" s="26">
        <v>5169</v>
      </c>
      <c r="D450" s="26" t="s">
        <v>1322</v>
      </c>
      <c r="E450" s="28" t="s">
        <v>97</v>
      </c>
      <c r="F450" s="19">
        <v>1550</v>
      </c>
      <c r="G450" s="6">
        <v>1550</v>
      </c>
      <c r="H450" s="6">
        <v>253.3</v>
      </c>
      <c r="I450" s="99">
        <f t="shared" si="6"/>
        <v>16.341935483870966</v>
      </c>
    </row>
    <row r="451" spans="1:9" ht="12" customHeight="1">
      <c r="A451" s="26">
        <v>1365</v>
      </c>
      <c r="B451" s="26">
        <v>116</v>
      </c>
      <c r="C451" s="26" t="s">
        <v>1262</v>
      </c>
      <c r="D451" s="26" t="s">
        <v>1322</v>
      </c>
      <c r="E451" s="28" t="s">
        <v>98</v>
      </c>
      <c r="F451" s="19">
        <v>2500</v>
      </c>
      <c r="G451" s="6">
        <v>2500</v>
      </c>
      <c r="H451" s="6">
        <v>587.6</v>
      </c>
      <c r="I451" s="99">
        <f t="shared" si="6"/>
        <v>23.504</v>
      </c>
    </row>
    <row r="452" spans="1:9" ht="12" customHeight="1">
      <c r="A452" s="26">
        <v>1366</v>
      </c>
      <c r="B452" s="26">
        <v>116</v>
      </c>
      <c r="C452" s="26">
        <v>5171</v>
      </c>
      <c r="D452" s="26">
        <v>6171</v>
      </c>
      <c r="E452" s="28" t="s">
        <v>1330</v>
      </c>
      <c r="F452" s="19">
        <v>400</v>
      </c>
      <c r="G452" s="6">
        <v>400</v>
      </c>
      <c r="H452" s="6">
        <v>179</v>
      </c>
      <c r="I452" s="99">
        <f t="shared" si="6"/>
        <v>44.75</v>
      </c>
    </row>
    <row r="453" spans="1:9" ht="12" customHeight="1">
      <c r="A453" s="26">
        <v>1367</v>
      </c>
      <c r="B453" s="26">
        <v>116</v>
      </c>
      <c r="C453" s="26">
        <v>5178</v>
      </c>
      <c r="D453" s="26">
        <v>6171</v>
      </c>
      <c r="E453" s="40" t="s">
        <v>519</v>
      </c>
      <c r="F453" s="19">
        <v>6300</v>
      </c>
      <c r="G453" s="6">
        <v>6300</v>
      </c>
      <c r="H453" s="6">
        <v>3345</v>
      </c>
      <c r="I453" s="99">
        <f t="shared" si="6"/>
        <v>53.095238095238095</v>
      </c>
    </row>
    <row r="454" spans="1:9" ht="12" customHeight="1">
      <c r="A454" s="26">
        <v>1570</v>
      </c>
      <c r="B454" s="26">
        <v>116</v>
      </c>
      <c r="C454" s="26">
        <v>5162</v>
      </c>
      <c r="D454" s="26">
        <v>6171</v>
      </c>
      <c r="E454" s="40" t="s">
        <v>99</v>
      </c>
      <c r="F454" s="19">
        <v>0</v>
      </c>
      <c r="G454" s="6">
        <v>1100</v>
      </c>
      <c r="H454" s="6">
        <v>533.6</v>
      </c>
      <c r="I454" s="99">
        <f t="shared" si="6"/>
        <v>48.509090909090915</v>
      </c>
    </row>
    <row r="455" spans="1:9" ht="13.5" customHeight="1">
      <c r="A455" s="27"/>
      <c r="B455" s="21" t="s">
        <v>1123</v>
      </c>
      <c r="C455" s="22"/>
      <c r="D455" s="20"/>
      <c r="E455" s="29" t="s">
        <v>100</v>
      </c>
      <c r="F455" s="23">
        <f>SUBTOTAL(9,F440:F453)</f>
        <v>22500</v>
      </c>
      <c r="G455" s="7">
        <f>SUBTOTAL(9,G440:G454)</f>
        <v>22800</v>
      </c>
      <c r="H455" s="7">
        <f>SUBTOTAL(9,H440:H454)</f>
        <v>8355.800000000001</v>
      </c>
      <c r="I455" s="101">
        <f t="shared" si="6"/>
        <v>36.64824561403509</v>
      </c>
    </row>
    <row r="456" spans="1:9" ht="12" customHeight="1">
      <c r="A456" s="62">
        <v>1368</v>
      </c>
      <c r="B456" s="26">
        <v>119</v>
      </c>
      <c r="C456" s="62" t="s">
        <v>1246</v>
      </c>
      <c r="D456" s="62">
        <v>6171</v>
      </c>
      <c r="E456" s="28" t="s">
        <v>1481</v>
      </c>
      <c r="F456" s="79">
        <v>80</v>
      </c>
      <c r="G456" s="92">
        <v>80</v>
      </c>
      <c r="H456" s="92">
        <v>6</v>
      </c>
      <c r="I456" s="99">
        <f t="shared" si="6"/>
        <v>7.5</v>
      </c>
    </row>
    <row r="457" spans="1:9" ht="12" customHeight="1">
      <c r="A457" s="62">
        <v>1369</v>
      </c>
      <c r="B457" s="26">
        <v>119</v>
      </c>
      <c r="C457" s="62">
        <v>5163</v>
      </c>
      <c r="D457" s="62">
        <v>2140</v>
      </c>
      <c r="E457" s="63" t="s">
        <v>1290</v>
      </c>
      <c r="F457" s="79">
        <v>5</v>
      </c>
      <c r="G457" s="92">
        <v>5</v>
      </c>
      <c r="H457" s="92">
        <v>0.4</v>
      </c>
      <c r="I457" s="99">
        <f t="shared" si="6"/>
        <v>8</v>
      </c>
    </row>
    <row r="458" spans="1:9" ht="12" customHeight="1">
      <c r="A458" s="62">
        <v>1370</v>
      </c>
      <c r="B458" s="26">
        <v>119</v>
      </c>
      <c r="C458" s="62">
        <v>5164</v>
      </c>
      <c r="D458" s="62">
        <v>2140</v>
      </c>
      <c r="E458" s="63" t="s">
        <v>1258</v>
      </c>
      <c r="F458" s="79">
        <v>10</v>
      </c>
      <c r="G458" s="92">
        <v>10</v>
      </c>
      <c r="H458" s="92">
        <v>2.58</v>
      </c>
      <c r="I458" s="99">
        <f t="shared" si="6"/>
        <v>25.8</v>
      </c>
    </row>
    <row r="459" spans="1:9" ht="12" customHeight="1">
      <c r="A459" s="62">
        <v>1371</v>
      </c>
      <c r="B459" s="26">
        <v>119</v>
      </c>
      <c r="C459" s="62" t="s">
        <v>1262</v>
      </c>
      <c r="D459" s="62">
        <v>6171</v>
      </c>
      <c r="E459" s="63" t="s">
        <v>101</v>
      </c>
      <c r="F459" s="79">
        <v>60</v>
      </c>
      <c r="G459" s="92">
        <v>60</v>
      </c>
      <c r="H459" s="92">
        <v>0</v>
      </c>
      <c r="I459" s="99">
        <f t="shared" si="6"/>
        <v>0</v>
      </c>
    </row>
    <row r="460" spans="1:9" ht="12" customHeight="1">
      <c r="A460" s="62">
        <v>1372</v>
      </c>
      <c r="B460" s="26">
        <v>119</v>
      </c>
      <c r="C460" s="62" t="s">
        <v>1262</v>
      </c>
      <c r="D460" s="62" t="s">
        <v>1284</v>
      </c>
      <c r="E460" s="63" t="s">
        <v>102</v>
      </c>
      <c r="F460" s="79">
        <v>40</v>
      </c>
      <c r="G460" s="92">
        <v>40</v>
      </c>
      <c r="H460" s="92">
        <v>0</v>
      </c>
      <c r="I460" s="99">
        <f t="shared" si="6"/>
        <v>0</v>
      </c>
    </row>
    <row r="461" spans="1:9" ht="12" customHeight="1">
      <c r="A461" s="62">
        <v>1373</v>
      </c>
      <c r="B461" s="26">
        <v>119</v>
      </c>
      <c r="C461" s="62" t="s">
        <v>1262</v>
      </c>
      <c r="D461" s="62" t="s">
        <v>1284</v>
      </c>
      <c r="E461" s="63" t="s">
        <v>103</v>
      </c>
      <c r="F461" s="79">
        <v>200</v>
      </c>
      <c r="G461" s="92">
        <v>200</v>
      </c>
      <c r="H461" s="92">
        <v>72.9</v>
      </c>
      <c r="I461" s="99">
        <f t="shared" si="6"/>
        <v>36.45</v>
      </c>
    </row>
    <row r="462" spans="1:9" ht="12" customHeight="1">
      <c r="A462" s="62">
        <v>1374</v>
      </c>
      <c r="B462" s="26">
        <v>119</v>
      </c>
      <c r="C462" s="62">
        <v>5169</v>
      </c>
      <c r="D462" s="62">
        <v>2140</v>
      </c>
      <c r="E462" s="63" t="s">
        <v>104</v>
      </c>
      <c r="F462" s="79">
        <v>200</v>
      </c>
      <c r="G462" s="92">
        <v>200</v>
      </c>
      <c r="H462" s="92">
        <v>90</v>
      </c>
      <c r="I462" s="99">
        <f t="shared" si="6"/>
        <v>45</v>
      </c>
    </row>
    <row r="463" spans="1:9" ht="12" customHeight="1">
      <c r="A463" s="62">
        <v>1375</v>
      </c>
      <c r="B463" s="26">
        <v>119</v>
      </c>
      <c r="C463" s="62" t="s">
        <v>1262</v>
      </c>
      <c r="D463" s="62" t="s">
        <v>1284</v>
      </c>
      <c r="E463" s="63" t="s">
        <v>105</v>
      </c>
      <c r="F463" s="79">
        <v>320</v>
      </c>
      <c r="G463" s="92">
        <v>320</v>
      </c>
      <c r="H463" s="92">
        <v>62.1</v>
      </c>
      <c r="I463" s="99">
        <f t="shared" si="6"/>
        <v>19.40625</v>
      </c>
    </row>
    <row r="464" spans="1:9" ht="12" customHeight="1">
      <c r="A464" s="62">
        <v>1376</v>
      </c>
      <c r="B464" s="26">
        <v>119</v>
      </c>
      <c r="C464" s="62" t="s">
        <v>1262</v>
      </c>
      <c r="D464" s="62" t="s">
        <v>1284</v>
      </c>
      <c r="E464" s="63" t="s">
        <v>1542</v>
      </c>
      <c r="F464" s="79">
        <v>50</v>
      </c>
      <c r="G464" s="92">
        <v>50</v>
      </c>
      <c r="H464" s="92">
        <v>37.9</v>
      </c>
      <c r="I464" s="99">
        <f t="shared" si="6"/>
        <v>75.8</v>
      </c>
    </row>
    <row r="465" spans="1:9" ht="12" customHeight="1">
      <c r="A465" s="62">
        <v>1377</v>
      </c>
      <c r="B465" s="26">
        <v>119</v>
      </c>
      <c r="C465" s="62" t="s">
        <v>1262</v>
      </c>
      <c r="D465" s="62" t="s">
        <v>1284</v>
      </c>
      <c r="E465" s="63" t="s">
        <v>106</v>
      </c>
      <c r="F465" s="79">
        <v>50</v>
      </c>
      <c r="G465" s="92">
        <v>50</v>
      </c>
      <c r="H465" s="92">
        <v>37.3</v>
      </c>
      <c r="I465" s="99">
        <f t="shared" si="6"/>
        <v>74.6</v>
      </c>
    </row>
    <row r="466" spans="1:9" ht="12" customHeight="1">
      <c r="A466" s="62">
        <v>1378</v>
      </c>
      <c r="B466" s="26">
        <v>119</v>
      </c>
      <c r="C466" s="62" t="s">
        <v>1262</v>
      </c>
      <c r="D466" s="62">
        <v>6171</v>
      </c>
      <c r="E466" s="63" t="s">
        <v>1541</v>
      </c>
      <c r="F466" s="79">
        <v>100</v>
      </c>
      <c r="G466" s="92">
        <v>100</v>
      </c>
      <c r="H466" s="92">
        <v>1.1</v>
      </c>
      <c r="I466" s="99">
        <f t="shared" si="6"/>
        <v>1.1</v>
      </c>
    </row>
    <row r="467" spans="1:9" ht="12" customHeight="1">
      <c r="A467" s="62">
        <v>1379</v>
      </c>
      <c r="B467" s="26">
        <v>119</v>
      </c>
      <c r="C467" s="62" t="s">
        <v>1269</v>
      </c>
      <c r="D467" s="62" t="s">
        <v>1284</v>
      </c>
      <c r="E467" s="63" t="s">
        <v>1270</v>
      </c>
      <c r="F467" s="79">
        <v>100</v>
      </c>
      <c r="G467" s="92">
        <v>100</v>
      </c>
      <c r="H467" s="92">
        <v>64.5</v>
      </c>
      <c r="I467" s="99">
        <f t="shared" si="6"/>
        <v>64.5</v>
      </c>
    </row>
    <row r="468" spans="1:9" ht="12" customHeight="1">
      <c r="A468" s="62">
        <v>1380</v>
      </c>
      <c r="B468" s="26">
        <v>119</v>
      </c>
      <c r="C468" s="62">
        <v>5174</v>
      </c>
      <c r="D468" s="62">
        <v>2140</v>
      </c>
      <c r="E468" s="63" t="s">
        <v>1298</v>
      </c>
      <c r="F468" s="79">
        <v>50</v>
      </c>
      <c r="G468" s="92">
        <v>50</v>
      </c>
      <c r="H468" s="92">
        <v>34.7</v>
      </c>
      <c r="I468" s="99">
        <f t="shared" si="6"/>
        <v>69.4</v>
      </c>
    </row>
    <row r="469" spans="1:9" ht="12" customHeight="1">
      <c r="A469" s="62">
        <v>1381</v>
      </c>
      <c r="B469" s="65">
        <v>119</v>
      </c>
      <c r="C469" s="32">
        <v>5139</v>
      </c>
      <c r="D469" s="32">
        <v>6171</v>
      </c>
      <c r="E469" s="28" t="s">
        <v>1481</v>
      </c>
      <c r="F469" s="19">
        <v>15</v>
      </c>
      <c r="G469" s="6">
        <v>15</v>
      </c>
      <c r="H469" s="6">
        <v>4.6</v>
      </c>
      <c r="I469" s="99">
        <f t="shared" si="6"/>
        <v>30.666666666666664</v>
      </c>
    </row>
    <row r="470" spans="1:9" ht="12" customHeight="1">
      <c r="A470" s="62">
        <v>1382</v>
      </c>
      <c r="B470" s="65">
        <v>119</v>
      </c>
      <c r="C470" s="32">
        <v>5166</v>
      </c>
      <c r="D470" s="32">
        <v>6171</v>
      </c>
      <c r="E470" s="28" t="s">
        <v>1274</v>
      </c>
      <c r="F470" s="19">
        <v>50</v>
      </c>
      <c r="G470" s="6">
        <v>50</v>
      </c>
      <c r="H470" s="6">
        <v>15</v>
      </c>
      <c r="I470" s="99">
        <f t="shared" si="6"/>
        <v>30</v>
      </c>
    </row>
    <row r="471" spans="1:9" ht="12" customHeight="1">
      <c r="A471" s="62">
        <v>1383</v>
      </c>
      <c r="B471" s="65">
        <v>119</v>
      </c>
      <c r="C471" s="32" t="s">
        <v>1269</v>
      </c>
      <c r="D471" s="32">
        <v>6171</v>
      </c>
      <c r="E471" s="2" t="s">
        <v>1270</v>
      </c>
      <c r="F471" s="19">
        <v>400</v>
      </c>
      <c r="G471" s="6">
        <v>400</v>
      </c>
      <c r="H471" s="6">
        <v>101</v>
      </c>
      <c r="I471" s="99">
        <f t="shared" si="6"/>
        <v>25.25</v>
      </c>
    </row>
    <row r="472" spans="1:9" ht="12" customHeight="1">
      <c r="A472" s="62">
        <v>1384</v>
      </c>
      <c r="B472" s="65">
        <v>119</v>
      </c>
      <c r="C472" s="32">
        <v>5194</v>
      </c>
      <c r="D472" s="32">
        <v>6171</v>
      </c>
      <c r="E472" s="2" t="s">
        <v>1299</v>
      </c>
      <c r="F472" s="19">
        <v>100</v>
      </c>
      <c r="G472" s="6">
        <v>100</v>
      </c>
      <c r="H472" s="6">
        <v>17.9</v>
      </c>
      <c r="I472" s="99">
        <f t="shared" si="6"/>
        <v>17.9</v>
      </c>
    </row>
    <row r="473" spans="1:9" ht="13.5" customHeight="1">
      <c r="A473" s="27"/>
      <c r="B473" s="21" t="s">
        <v>238</v>
      </c>
      <c r="C473" s="22"/>
      <c r="D473" s="22"/>
      <c r="E473" s="29" t="s">
        <v>1014</v>
      </c>
      <c r="F473" s="23">
        <f>SUBTOTAL(9,F456:F472)</f>
        <v>1830</v>
      </c>
      <c r="G473" s="7">
        <f>SUBTOTAL(9,G456:G472)</f>
        <v>1830</v>
      </c>
      <c r="H473" s="7">
        <f>SUBTOTAL(9,H456:H472)</f>
        <v>547.98</v>
      </c>
      <c r="I473" s="101">
        <f t="shared" si="6"/>
        <v>29.94426229508197</v>
      </c>
    </row>
    <row r="474" spans="1:9" ht="12" customHeight="1">
      <c r="A474" s="31">
        <v>1385</v>
      </c>
      <c r="B474" s="26">
        <v>120</v>
      </c>
      <c r="C474" s="26">
        <v>5011</v>
      </c>
      <c r="D474" s="26" t="s">
        <v>1322</v>
      </c>
      <c r="E474" s="28" t="s">
        <v>1470</v>
      </c>
      <c r="F474" s="19">
        <v>117503</v>
      </c>
      <c r="G474" s="6">
        <v>118645</v>
      </c>
      <c r="H474" s="6">
        <v>45227.5</v>
      </c>
      <c r="I474" s="99">
        <f t="shared" si="6"/>
        <v>38.120021914113536</v>
      </c>
    </row>
    <row r="475" spans="1:9" ht="12" customHeight="1">
      <c r="A475" s="31">
        <v>1386</v>
      </c>
      <c r="B475" s="26">
        <v>120</v>
      </c>
      <c r="C475" s="26">
        <v>5019</v>
      </c>
      <c r="D475" s="26">
        <v>6171</v>
      </c>
      <c r="E475" s="28" t="s">
        <v>107</v>
      </c>
      <c r="F475" s="19">
        <v>150</v>
      </c>
      <c r="G475" s="6">
        <v>150</v>
      </c>
      <c r="H475" s="6">
        <v>54.1</v>
      </c>
      <c r="I475" s="99">
        <f t="shared" si="6"/>
        <v>36.06666666666667</v>
      </c>
    </row>
    <row r="476" spans="1:9" ht="12" customHeight="1">
      <c r="A476" s="31">
        <v>1387</v>
      </c>
      <c r="B476" s="26">
        <v>120</v>
      </c>
      <c r="C476" s="26">
        <v>5021</v>
      </c>
      <c r="D476" s="26" t="s">
        <v>1322</v>
      </c>
      <c r="E476" s="28" t="s">
        <v>1242</v>
      </c>
      <c r="F476" s="19">
        <v>850</v>
      </c>
      <c r="G476" s="6">
        <v>850</v>
      </c>
      <c r="H476" s="6">
        <v>541.5</v>
      </c>
      <c r="I476" s="99">
        <f t="shared" si="6"/>
        <v>63.70588235294118</v>
      </c>
    </row>
    <row r="477" spans="1:9" ht="12" customHeight="1">
      <c r="A477" s="31">
        <v>1388</v>
      </c>
      <c r="B477" s="26">
        <v>120</v>
      </c>
      <c r="C477" s="26">
        <v>5023</v>
      </c>
      <c r="D477" s="26" t="s">
        <v>239</v>
      </c>
      <c r="E477" s="28" t="s">
        <v>108</v>
      </c>
      <c r="F477" s="19">
        <v>5907</v>
      </c>
      <c r="G477" s="6">
        <v>6620.2</v>
      </c>
      <c r="H477" s="6">
        <v>2025.1</v>
      </c>
      <c r="I477" s="99">
        <f t="shared" si="6"/>
        <v>30.589710280656174</v>
      </c>
    </row>
    <row r="478" spans="1:9" ht="12" customHeight="1">
      <c r="A478" s="31">
        <v>1389</v>
      </c>
      <c r="B478" s="26">
        <v>120</v>
      </c>
      <c r="C478" s="26">
        <v>5027</v>
      </c>
      <c r="D478" s="26" t="s">
        <v>1322</v>
      </c>
      <c r="E478" s="28" t="s">
        <v>1323</v>
      </c>
      <c r="F478" s="19">
        <v>65</v>
      </c>
      <c r="G478" s="6">
        <v>65</v>
      </c>
      <c r="H478" s="6">
        <v>13.1</v>
      </c>
      <c r="I478" s="99">
        <f t="shared" si="6"/>
        <v>20.153846153846153</v>
      </c>
    </row>
    <row r="479" spans="1:9" ht="12" customHeight="1">
      <c r="A479" s="31">
        <v>1390</v>
      </c>
      <c r="B479" s="26">
        <v>120</v>
      </c>
      <c r="C479" s="26">
        <v>5031</v>
      </c>
      <c r="D479" s="26" t="s">
        <v>1322</v>
      </c>
      <c r="E479" s="28" t="s">
        <v>1130</v>
      </c>
      <c r="F479" s="19">
        <v>31608</v>
      </c>
      <c r="G479" s="6">
        <v>32090.4</v>
      </c>
      <c r="H479" s="6">
        <v>12290.7</v>
      </c>
      <c r="I479" s="99">
        <f t="shared" si="6"/>
        <v>38.300239323909956</v>
      </c>
    </row>
    <row r="480" spans="1:9" ht="12" customHeight="1">
      <c r="A480" s="31">
        <v>1391</v>
      </c>
      <c r="B480" s="26">
        <v>120</v>
      </c>
      <c r="C480" s="26">
        <v>5032</v>
      </c>
      <c r="D480" s="26" t="s">
        <v>1322</v>
      </c>
      <c r="E480" s="28" t="s">
        <v>1471</v>
      </c>
      <c r="F480" s="19">
        <v>10941</v>
      </c>
      <c r="G480" s="6">
        <v>11108</v>
      </c>
      <c r="H480" s="6">
        <v>4178.6</v>
      </c>
      <c r="I480" s="99">
        <f t="shared" si="6"/>
        <v>37.61793302124595</v>
      </c>
    </row>
    <row r="481" spans="1:9" ht="12" customHeight="1">
      <c r="A481" s="31">
        <v>1392</v>
      </c>
      <c r="B481" s="26">
        <v>120</v>
      </c>
      <c r="C481" s="26">
        <v>5038</v>
      </c>
      <c r="D481" s="26" t="s">
        <v>1322</v>
      </c>
      <c r="E481" s="28" t="s">
        <v>1131</v>
      </c>
      <c r="F481" s="19">
        <v>511</v>
      </c>
      <c r="G481" s="6">
        <v>518.8</v>
      </c>
      <c r="H481" s="6">
        <v>200.3</v>
      </c>
      <c r="I481" s="99">
        <f t="shared" si="6"/>
        <v>38.608326908249815</v>
      </c>
    </row>
    <row r="482" spans="1:9" ht="12" customHeight="1">
      <c r="A482" s="31">
        <v>1393</v>
      </c>
      <c r="B482" s="26">
        <v>120</v>
      </c>
      <c r="C482" s="26">
        <v>5039</v>
      </c>
      <c r="D482" s="26">
        <v>6171</v>
      </c>
      <c r="E482" s="28" t="s">
        <v>1559</v>
      </c>
      <c r="F482" s="19">
        <v>50</v>
      </c>
      <c r="G482" s="6">
        <v>50</v>
      </c>
      <c r="H482" s="6">
        <v>19</v>
      </c>
      <c r="I482" s="99">
        <f t="shared" si="6"/>
        <v>38</v>
      </c>
    </row>
    <row r="483" spans="1:9" ht="12" customHeight="1">
      <c r="A483" s="31">
        <v>1394</v>
      </c>
      <c r="B483" s="26">
        <v>120</v>
      </c>
      <c r="C483" s="26">
        <v>5166</v>
      </c>
      <c r="D483" s="26">
        <v>6171</v>
      </c>
      <c r="E483" s="28" t="s">
        <v>1394</v>
      </c>
      <c r="F483" s="19">
        <v>60</v>
      </c>
      <c r="G483" s="6">
        <v>20</v>
      </c>
      <c r="H483" s="6">
        <v>0</v>
      </c>
      <c r="I483" s="99">
        <f t="shared" si="6"/>
        <v>0</v>
      </c>
    </row>
    <row r="484" spans="1:9" ht="12" customHeight="1">
      <c r="A484" s="31">
        <v>1395</v>
      </c>
      <c r="B484" s="26">
        <v>120</v>
      </c>
      <c r="C484" s="26" t="s">
        <v>1325</v>
      </c>
      <c r="D484" s="26" t="s">
        <v>1322</v>
      </c>
      <c r="E484" s="28" t="s">
        <v>1274</v>
      </c>
      <c r="F484" s="19">
        <v>20</v>
      </c>
      <c r="G484" s="6">
        <v>60</v>
      </c>
      <c r="H484" s="6">
        <v>57.8</v>
      </c>
      <c r="I484" s="99">
        <f t="shared" si="6"/>
        <v>96.33333333333333</v>
      </c>
    </row>
    <row r="485" spans="1:9" ht="12" customHeight="1">
      <c r="A485" s="31">
        <v>1396</v>
      </c>
      <c r="B485" s="26">
        <v>120</v>
      </c>
      <c r="C485" s="26" t="s">
        <v>1325</v>
      </c>
      <c r="D485" s="26" t="s">
        <v>1322</v>
      </c>
      <c r="E485" s="28" t="s">
        <v>1395</v>
      </c>
      <c r="F485" s="19">
        <v>30</v>
      </c>
      <c r="G485" s="6">
        <v>30</v>
      </c>
      <c r="H485" s="6">
        <v>0</v>
      </c>
      <c r="I485" s="99">
        <f t="shared" si="6"/>
        <v>0</v>
      </c>
    </row>
    <row r="486" spans="1:9" ht="12" customHeight="1">
      <c r="A486" s="31">
        <v>1397</v>
      </c>
      <c r="B486" s="26">
        <v>120</v>
      </c>
      <c r="C486" s="26">
        <v>5167</v>
      </c>
      <c r="D486" s="26">
        <v>6171</v>
      </c>
      <c r="E486" s="28" t="s">
        <v>109</v>
      </c>
      <c r="F486" s="19">
        <v>470</v>
      </c>
      <c r="G486" s="6">
        <v>470</v>
      </c>
      <c r="H486" s="6">
        <v>326.2</v>
      </c>
      <c r="I486" s="99">
        <f t="shared" si="6"/>
        <v>69.40425531914893</v>
      </c>
    </row>
    <row r="487" spans="1:9" ht="12" customHeight="1">
      <c r="A487" s="31">
        <v>1398</v>
      </c>
      <c r="B487" s="26">
        <v>120</v>
      </c>
      <c r="C487" s="26" t="s">
        <v>1259</v>
      </c>
      <c r="D487" s="26" t="s">
        <v>1322</v>
      </c>
      <c r="E487" s="28" t="s">
        <v>240</v>
      </c>
      <c r="F487" s="19">
        <v>180</v>
      </c>
      <c r="G487" s="6">
        <v>180</v>
      </c>
      <c r="H487" s="6">
        <v>16.7</v>
      </c>
      <c r="I487" s="99">
        <f t="shared" si="6"/>
        <v>9.277777777777779</v>
      </c>
    </row>
    <row r="488" spans="1:9" ht="12" customHeight="1">
      <c r="A488" s="31">
        <v>1399</v>
      </c>
      <c r="B488" s="26">
        <v>120</v>
      </c>
      <c r="C488" s="26">
        <v>5167</v>
      </c>
      <c r="D488" s="26">
        <v>6171</v>
      </c>
      <c r="E488" s="28" t="s">
        <v>261</v>
      </c>
      <c r="F488" s="19">
        <v>60</v>
      </c>
      <c r="G488" s="6">
        <v>60</v>
      </c>
      <c r="H488" s="6">
        <v>0</v>
      </c>
      <c r="I488" s="99">
        <f t="shared" si="6"/>
        <v>0</v>
      </c>
    </row>
    <row r="489" spans="1:9" ht="12" customHeight="1">
      <c r="A489" s="31">
        <v>1400</v>
      </c>
      <c r="B489" s="26">
        <v>120</v>
      </c>
      <c r="C489" s="26">
        <v>5169</v>
      </c>
      <c r="D489" s="26">
        <v>6171</v>
      </c>
      <c r="E489" s="28" t="s">
        <v>37</v>
      </c>
      <c r="F489" s="19">
        <v>180</v>
      </c>
      <c r="G489" s="6">
        <v>180</v>
      </c>
      <c r="H489" s="6">
        <v>35.5</v>
      </c>
      <c r="I489" s="99">
        <f t="shared" si="6"/>
        <v>19.72222222222222</v>
      </c>
    </row>
    <row r="490" spans="1:9" ht="12" customHeight="1">
      <c r="A490" s="31">
        <v>1401</v>
      </c>
      <c r="B490" s="26">
        <v>120</v>
      </c>
      <c r="C490" s="26">
        <v>5169</v>
      </c>
      <c r="D490" s="26">
        <v>6171</v>
      </c>
      <c r="E490" s="28" t="s">
        <v>110</v>
      </c>
      <c r="F490" s="19">
        <v>25</v>
      </c>
      <c r="G490" s="6">
        <v>25</v>
      </c>
      <c r="H490" s="6">
        <v>0.3</v>
      </c>
      <c r="I490" s="99">
        <f t="shared" si="6"/>
        <v>1.2</v>
      </c>
    </row>
    <row r="491" spans="1:9" ht="12" customHeight="1">
      <c r="A491" s="31">
        <v>1402</v>
      </c>
      <c r="B491" s="26">
        <v>120</v>
      </c>
      <c r="C491" s="26">
        <v>5173</v>
      </c>
      <c r="D491" s="26">
        <v>6171</v>
      </c>
      <c r="E491" s="40" t="s">
        <v>262</v>
      </c>
      <c r="F491" s="19">
        <v>120</v>
      </c>
      <c r="G491" s="6">
        <v>120</v>
      </c>
      <c r="H491" s="6">
        <v>40.8</v>
      </c>
      <c r="I491" s="99">
        <f t="shared" si="6"/>
        <v>34</v>
      </c>
    </row>
    <row r="492" spans="1:9" ht="12" customHeight="1">
      <c r="A492" s="31">
        <v>1403</v>
      </c>
      <c r="B492" s="26">
        <v>120</v>
      </c>
      <c r="C492" s="26">
        <v>5179</v>
      </c>
      <c r="D492" s="26">
        <v>6171</v>
      </c>
      <c r="E492" s="3" t="s">
        <v>111</v>
      </c>
      <c r="F492" s="19">
        <v>10</v>
      </c>
      <c r="G492" s="6">
        <v>10</v>
      </c>
      <c r="H492" s="6">
        <v>0</v>
      </c>
      <c r="I492" s="99">
        <f t="shared" si="6"/>
        <v>0</v>
      </c>
    </row>
    <row r="493" spans="1:9" ht="12" customHeight="1">
      <c r="A493" s="31">
        <v>1404</v>
      </c>
      <c r="B493" s="26">
        <v>120</v>
      </c>
      <c r="C493" s="26">
        <v>5194</v>
      </c>
      <c r="D493" s="26">
        <v>6171</v>
      </c>
      <c r="E493" s="28" t="s">
        <v>1299</v>
      </c>
      <c r="F493" s="19">
        <v>20</v>
      </c>
      <c r="G493" s="6">
        <v>20</v>
      </c>
      <c r="H493" s="6">
        <v>5.2</v>
      </c>
      <c r="I493" s="99">
        <f t="shared" si="6"/>
        <v>26</v>
      </c>
    </row>
    <row r="494" spans="1:9" ht="12" customHeight="1">
      <c r="A494" s="31">
        <v>1405</v>
      </c>
      <c r="B494" s="26">
        <v>120</v>
      </c>
      <c r="C494" s="26">
        <v>5198</v>
      </c>
      <c r="D494" s="26">
        <v>6171</v>
      </c>
      <c r="E494" s="463" t="s">
        <v>112</v>
      </c>
      <c r="F494" s="19">
        <v>330</v>
      </c>
      <c r="G494" s="6">
        <v>330</v>
      </c>
      <c r="H494" s="6">
        <v>91.4</v>
      </c>
      <c r="I494" s="99">
        <f t="shared" si="6"/>
        <v>27.6969696969697</v>
      </c>
    </row>
    <row r="495" spans="1:9" ht="12" customHeight="1">
      <c r="A495" s="31">
        <v>1612</v>
      </c>
      <c r="B495" s="26">
        <v>120</v>
      </c>
      <c r="C495" s="26">
        <v>5021</v>
      </c>
      <c r="D495" s="26">
        <v>6114</v>
      </c>
      <c r="E495" s="28" t="s">
        <v>1242</v>
      </c>
      <c r="F495" s="19">
        <v>0</v>
      </c>
      <c r="G495" s="6">
        <v>0</v>
      </c>
      <c r="H495" s="6">
        <v>417.6</v>
      </c>
      <c r="I495" s="620" t="s">
        <v>1178</v>
      </c>
    </row>
    <row r="496" spans="1:9" ht="13.5" customHeight="1">
      <c r="A496" s="27"/>
      <c r="B496" s="21" t="s">
        <v>263</v>
      </c>
      <c r="C496" s="22"/>
      <c r="D496" s="22"/>
      <c r="E496" s="29" t="s">
        <v>1015</v>
      </c>
      <c r="F496" s="23">
        <f>SUBTOTAL(9,F474:F495)</f>
        <v>169090</v>
      </c>
      <c r="G496" s="7">
        <f>SUBTOTAL(9,G474:G495)</f>
        <v>171602.4</v>
      </c>
      <c r="H496" s="7">
        <f>SUBTOTAL(9,H474:H495)</f>
        <v>65541.40000000001</v>
      </c>
      <c r="I496" s="101">
        <f t="shared" si="6"/>
        <v>38.193754865899315</v>
      </c>
    </row>
    <row r="497" spans="1:9" ht="13.5" customHeight="1">
      <c r="A497" s="26">
        <v>1554</v>
      </c>
      <c r="B497" s="26">
        <v>121</v>
      </c>
      <c r="C497" s="26">
        <v>5137</v>
      </c>
      <c r="D497" s="26">
        <v>3322</v>
      </c>
      <c r="E497" s="28" t="s">
        <v>1474</v>
      </c>
      <c r="F497" s="19">
        <v>0</v>
      </c>
      <c r="G497" s="6">
        <v>20</v>
      </c>
      <c r="H497" s="6">
        <v>0</v>
      </c>
      <c r="I497" s="99">
        <f t="shared" si="6"/>
        <v>0</v>
      </c>
    </row>
    <row r="498" spans="1:9" ht="13.5" customHeight="1">
      <c r="A498" s="26">
        <v>1555</v>
      </c>
      <c r="B498" s="26">
        <v>121</v>
      </c>
      <c r="C498" s="26">
        <v>5139</v>
      </c>
      <c r="D498" s="26">
        <v>3322</v>
      </c>
      <c r="E498" s="28" t="s">
        <v>1481</v>
      </c>
      <c r="F498" s="19">
        <v>0</v>
      </c>
      <c r="G498" s="6">
        <v>10</v>
      </c>
      <c r="H498" s="6">
        <v>0</v>
      </c>
      <c r="I498" s="99">
        <f t="shared" si="6"/>
        <v>0</v>
      </c>
    </row>
    <row r="499" spans="1:9" ht="13.5" customHeight="1">
      <c r="A499" s="26">
        <v>1556</v>
      </c>
      <c r="B499" s="26">
        <v>121</v>
      </c>
      <c r="C499" s="26">
        <v>5166</v>
      </c>
      <c r="D499" s="26">
        <v>3322</v>
      </c>
      <c r="E499" s="28" t="s">
        <v>1274</v>
      </c>
      <c r="F499" s="19">
        <v>0</v>
      </c>
      <c r="G499" s="6">
        <v>40</v>
      </c>
      <c r="H499" s="6">
        <v>0</v>
      </c>
      <c r="I499" s="99">
        <f t="shared" si="6"/>
        <v>0</v>
      </c>
    </row>
    <row r="500" spans="1:9" ht="13.5" customHeight="1">
      <c r="A500" s="26">
        <v>1557</v>
      </c>
      <c r="B500" s="26">
        <v>121</v>
      </c>
      <c r="C500" s="26">
        <v>5169</v>
      </c>
      <c r="D500" s="26">
        <v>3322</v>
      </c>
      <c r="E500" s="28" t="s">
        <v>15</v>
      </c>
      <c r="F500" s="19">
        <v>0</v>
      </c>
      <c r="G500" s="6">
        <v>20</v>
      </c>
      <c r="H500" s="6">
        <v>0</v>
      </c>
      <c r="I500" s="99">
        <f t="shared" si="6"/>
        <v>0</v>
      </c>
    </row>
    <row r="501" spans="1:9" ht="13.5" customHeight="1">
      <c r="A501" s="26">
        <v>1558</v>
      </c>
      <c r="B501" s="26">
        <v>121</v>
      </c>
      <c r="C501" s="26">
        <v>5169</v>
      </c>
      <c r="D501" s="26">
        <v>3322</v>
      </c>
      <c r="E501" s="28" t="s">
        <v>1541</v>
      </c>
      <c r="F501" s="19">
        <v>0</v>
      </c>
      <c r="G501" s="6">
        <v>37</v>
      </c>
      <c r="H501" s="6">
        <v>0</v>
      </c>
      <c r="I501" s="99">
        <f t="shared" si="6"/>
        <v>0</v>
      </c>
    </row>
    <row r="502" spans="1:9" ht="13.5" customHeight="1">
      <c r="A502" s="27"/>
      <c r="B502" s="21" t="s">
        <v>113</v>
      </c>
      <c r="C502" s="22"/>
      <c r="D502" s="22"/>
      <c r="E502" s="29" t="s">
        <v>114</v>
      </c>
      <c r="F502" s="23">
        <f>SUBTOTAL(9,F497:F501)</f>
        <v>0</v>
      </c>
      <c r="G502" s="7">
        <f>SUBTOTAL(9,G497:G501)</f>
        <v>127</v>
      </c>
      <c r="H502" s="7">
        <f>SUBTOTAL(9,H497:H501)</f>
        <v>0</v>
      </c>
      <c r="I502" s="99">
        <f t="shared" si="6"/>
        <v>0</v>
      </c>
    </row>
    <row r="503" spans="1:9" ht="12" customHeight="1">
      <c r="A503" s="62">
        <v>1406</v>
      </c>
      <c r="B503" s="26">
        <v>122</v>
      </c>
      <c r="C503" s="62">
        <v>5138</v>
      </c>
      <c r="D503" s="62">
        <v>2140</v>
      </c>
      <c r="E503" s="63" t="s">
        <v>1288</v>
      </c>
      <c r="F503" s="79">
        <v>350</v>
      </c>
      <c r="G503" s="92">
        <v>350</v>
      </c>
      <c r="H503" s="92">
        <v>140.1</v>
      </c>
      <c r="I503" s="99">
        <f t="shared" si="6"/>
        <v>40.028571428571425</v>
      </c>
    </row>
    <row r="504" spans="1:9" ht="12" customHeight="1">
      <c r="A504" s="62">
        <v>1407</v>
      </c>
      <c r="B504" s="26">
        <v>122</v>
      </c>
      <c r="C504" s="62" t="s">
        <v>1246</v>
      </c>
      <c r="D504" s="62" t="s">
        <v>1284</v>
      </c>
      <c r="E504" s="63" t="s">
        <v>115</v>
      </c>
      <c r="F504" s="79">
        <v>500</v>
      </c>
      <c r="G504" s="92">
        <v>500</v>
      </c>
      <c r="H504" s="92">
        <v>100.7</v>
      </c>
      <c r="I504" s="99">
        <f aca="true" t="shared" si="7" ref="I504:I570">(H504/G504)*100</f>
        <v>20.14</v>
      </c>
    </row>
    <row r="505" spans="1:9" ht="12" customHeight="1">
      <c r="A505" s="62">
        <v>1408</v>
      </c>
      <c r="B505" s="26">
        <v>122</v>
      </c>
      <c r="C505" s="62" t="s">
        <v>1246</v>
      </c>
      <c r="D505" s="62" t="s">
        <v>1284</v>
      </c>
      <c r="E505" s="63" t="s">
        <v>116</v>
      </c>
      <c r="F505" s="79">
        <v>350</v>
      </c>
      <c r="G505" s="92">
        <v>350</v>
      </c>
      <c r="H505" s="92">
        <v>0.7</v>
      </c>
      <c r="I505" s="99">
        <f t="shared" si="7"/>
        <v>0.2</v>
      </c>
    </row>
    <row r="506" spans="1:9" ht="12" customHeight="1">
      <c r="A506" s="62">
        <v>1409</v>
      </c>
      <c r="B506" s="26">
        <v>122</v>
      </c>
      <c r="C506" s="62" t="s">
        <v>1246</v>
      </c>
      <c r="D506" s="62" t="s">
        <v>1284</v>
      </c>
      <c r="E506" s="28" t="s">
        <v>1481</v>
      </c>
      <c r="F506" s="79">
        <v>100</v>
      </c>
      <c r="G506" s="92">
        <v>100</v>
      </c>
      <c r="H506" s="92">
        <v>63.2</v>
      </c>
      <c r="I506" s="99">
        <f t="shared" si="7"/>
        <v>63.2</v>
      </c>
    </row>
    <row r="507" spans="1:9" ht="12" customHeight="1">
      <c r="A507" s="62">
        <v>1410</v>
      </c>
      <c r="B507" s="26">
        <v>122</v>
      </c>
      <c r="C507" s="62" t="s">
        <v>1262</v>
      </c>
      <c r="D507" s="62" t="s">
        <v>1284</v>
      </c>
      <c r="E507" s="63" t="s">
        <v>117</v>
      </c>
      <c r="F507" s="79">
        <v>150</v>
      </c>
      <c r="G507" s="92">
        <v>150</v>
      </c>
      <c r="H507" s="92">
        <v>68</v>
      </c>
      <c r="I507" s="99">
        <f t="shared" si="7"/>
        <v>45.33333333333333</v>
      </c>
    </row>
    <row r="508" spans="1:9" ht="12" customHeight="1">
      <c r="A508" s="62">
        <v>1411</v>
      </c>
      <c r="B508" s="26">
        <v>122</v>
      </c>
      <c r="C508" s="62" t="s">
        <v>1262</v>
      </c>
      <c r="D508" s="62" t="s">
        <v>1284</v>
      </c>
      <c r="E508" s="63" t="s">
        <v>118</v>
      </c>
      <c r="F508" s="79">
        <v>150</v>
      </c>
      <c r="G508" s="92">
        <v>150</v>
      </c>
      <c r="H508" s="92">
        <v>12</v>
      </c>
      <c r="I508" s="99">
        <f t="shared" si="7"/>
        <v>8</v>
      </c>
    </row>
    <row r="509" spans="1:9" ht="12" customHeight="1">
      <c r="A509" s="62">
        <v>1412</v>
      </c>
      <c r="B509" s="26">
        <v>122</v>
      </c>
      <c r="C509" s="62" t="s">
        <v>1262</v>
      </c>
      <c r="D509" s="62" t="s">
        <v>1284</v>
      </c>
      <c r="E509" s="63" t="s">
        <v>119</v>
      </c>
      <c r="F509" s="79">
        <v>400</v>
      </c>
      <c r="G509" s="92">
        <v>400</v>
      </c>
      <c r="H509" s="92">
        <v>62</v>
      </c>
      <c r="I509" s="99">
        <f t="shared" si="7"/>
        <v>15.5</v>
      </c>
    </row>
    <row r="510" spans="1:9" ht="12" customHeight="1">
      <c r="A510" s="62">
        <v>1413</v>
      </c>
      <c r="B510" s="26">
        <v>122</v>
      </c>
      <c r="C510" s="62" t="s">
        <v>1262</v>
      </c>
      <c r="D510" s="62" t="s">
        <v>1284</v>
      </c>
      <c r="E510" s="63" t="s">
        <v>101</v>
      </c>
      <c r="F510" s="79">
        <v>125</v>
      </c>
      <c r="G510" s="92">
        <v>125</v>
      </c>
      <c r="H510" s="92">
        <v>19.5</v>
      </c>
      <c r="I510" s="99">
        <f t="shared" si="7"/>
        <v>15.6</v>
      </c>
    </row>
    <row r="511" spans="1:9" ht="12" customHeight="1">
      <c r="A511" s="62">
        <v>1414</v>
      </c>
      <c r="B511" s="26">
        <v>122</v>
      </c>
      <c r="C511" s="62" t="s">
        <v>1262</v>
      </c>
      <c r="D511" s="62" t="s">
        <v>1284</v>
      </c>
      <c r="E511" s="63" t="s">
        <v>120</v>
      </c>
      <c r="F511" s="79">
        <v>50</v>
      </c>
      <c r="G511" s="92">
        <v>50</v>
      </c>
      <c r="H511" s="92">
        <v>0</v>
      </c>
      <c r="I511" s="99">
        <f t="shared" si="7"/>
        <v>0</v>
      </c>
    </row>
    <row r="512" spans="1:9" ht="12" customHeight="1">
      <c r="A512" s="62">
        <v>1415</v>
      </c>
      <c r="B512" s="26">
        <v>122</v>
      </c>
      <c r="C512" s="62" t="s">
        <v>1262</v>
      </c>
      <c r="D512" s="62" t="s">
        <v>1284</v>
      </c>
      <c r="E512" s="63" t="s">
        <v>1541</v>
      </c>
      <c r="F512" s="79">
        <v>125</v>
      </c>
      <c r="G512" s="92">
        <v>125</v>
      </c>
      <c r="H512" s="92">
        <v>14.8</v>
      </c>
      <c r="I512" s="99">
        <f t="shared" si="7"/>
        <v>11.84</v>
      </c>
    </row>
    <row r="513" spans="1:9" ht="12" customHeight="1">
      <c r="A513" s="62">
        <v>1416</v>
      </c>
      <c r="B513" s="26">
        <v>122</v>
      </c>
      <c r="C513" s="26">
        <v>5163</v>
      </c>
      <c r="D513" s="26">
        <v>3636</v>
      </c>
      <c r="E513" s="28" t="s">
        <v>1413</v>
      </c>
      <c r="F513" s="45">
        <v>10</v>
      </c>
      <c r="G513" s="94">
        <v>10</v>
      </c>
      <c r="H513" s="94">
        <v>2</v>
      </c>
      <c r="I513" s="99">
        <f t="shared" si="7"/>
        <v>20</v>
      </c>
    </row>
    <row r="514" spans="1:9" ht="12" customHeight="1">
      <c r="A514" s="62">
        <v>1417</v>
      </c>
      <c r="B514" s="26">
        <v>122</v>
      </c>
      <c r="C514" s="26" t="s">
        <v>1325</v>
      </c>
      <c r="D514" s="26">
        <v>3636</v>
      </c>
      <c r="E514" s="28" t="s">
        <v>1274</v>
      </c>
      <c r="F514" s="45">
        <v>700</v>
      </c>
      <c r="G514" s="94">
        <v>700</v>
      </c>
      <c r="H514" s="94">
        <v>78.7</v>
      </c>
      <c r="I514" s="99">
        <f t="shared" si="7"/>
        <v>11.242857142857144</v>
      </c>
    </row>
    <row r="515" spans="1:9" ht="12" customHeight="1">
      <c r="A515" s="62">
        <v>1418</v>
      </c>
      <c r="B515" s="26">
        <v>122</v>
      </c>
      <c r="C515" s="26" t="s">
        <v>1262</v>
      </c>
      <c r="D515" s="26">
        <v>3636</v>
      </c>
      <c r="E515" s="28" t="s">
        <v>121</v>
      </c>
      <c r="F515" s="45">
        <v>1500</v>
      </c>
      <c r="G515" s="94">
        <v>1500</v>
      </c>
      <c r="H515" s="94">
        <v>288.7</v>
      </c>
      <c r="I515" s="99">
        <f t="shared" si="7"/>
        <v>19.246666666666666</v>
      </c>
    </row>
    <row r="516" spans="1:9" ht="12" customHeight="1">
      <c r="A516" s="62">
        <v>1419</v>
      </c>
      <c r="B516" s="26">
        <v>122</v>
      </c>
      <c r="C516" s="26" t="s">
        <v>1262</v>
      </c>
      <c r="D516" s="26">
        <v>3636</v>
      </c>
      <c r="E516" s="28" t="s">
        <v>18</v>
      </c>
      <c r="F516" s="45">
        <v>30</v>
      </c>
      <c r="G516" s="94">
        <v>30</v>
      </c>
      <c r="H516" s="94">
        <v>28.5</v>
      </c>
      <c r="I516" s="99">
        <f t="shared" si="7"/>
        <v>95</v>
      </c>
    </row>
    <row r="517" spans="1:9" ht="12" customHeight="1">
      <c r="A517" s="62">
        <v>1420</v>
      </c>
      <c r="B517" s="26">
        <v>122</v>
      </c>
      <c r="C517" s="26" t="s">
        <v>1262</v>
      </c>
      <c r="D517" s="26">
        <v>3636</v>
      </c>
      <c r="E517" s="28" t="s">
        <v>1545</v>
      </c>
      <c r="F517" s="45">
        <v>600</v>
      </c>
      <c r="G517" s="94">
        <v>600</v>
      </c>
      <c r="H517" s="94">
        <v>137.7</v>
      </c>
      <c r="I517" s="99">
        <f t="shared" si="7"/>
        <v>22.95</v>
      </c>
    </row>
    <row r="518" spans="1:9" ht="12" customHeight="1">
      <c r="A518" s="62">
        <v>1421</v>
      </c>
      <c r="B518" s="26">
        <v>122</v>
      </c>
      <c r="C518" s="76">
        <v>5169</v>
      </c>
      <c r="D518" s="26">
        <v>3636</v>
      </c>
      <c r="E518" s="50" t="s">
        <v>122</v>
      </c>
      <c r="F518" s="45">
        <v>2714</v>
      </c>
      <c r="G518" s="94">
        <v>3464</v>
      </c>
      <c r="H518" s="94">
        <v>565.8</v>
      </c>
      <c r="I518" s="99">
        <f t="shared" si="7"/>
        <v>16.333718244803695</v>
      </c>
    </row>
    <row r="519" spans="1:9" ht="12" customHeight="1">
      <c r="A519" s="62">
        <v>1422</v>
      </c>
      <c r="B519" s="26">
        <v>122</v>
      </c>
      <c r="C519" s="26" t="s">
        <v>1269</v>
      </c>
      <c r="D519" s="26">
        <v>3636</v>
      </c>
      <c r="E519" s="28" t="s">
        <v>1411</v>
      </c>
      <c r="F519" s="45">
        <v>30</v>
      </c>
      <c r="G519" s="94">
        <v>30</v>
      </c>
      <c r="H519" s="94">
        <v>3.8</v>
      </c>
      <c r="I519" s="99">
        <f t="shared" si="7"/>
        <v>12.666666666666664</v>
      </c>
    </row>
    <row r="520" spans="1:9" ht="12" customHeight="1">
      <c r="A520" s="62">
        <v>1423</v>
      </c>
      <c r="B520" s="26">
        <v>122</v>
      </c>
      <c r="C520" s="26">
        <v>5164</v>
      </c>
      <c r="D520" s="26">
        <v>3636</v>
      </c>
      <c r="E520" s="28" t="s">
        <v>1258</v>
      </c>
      <c r="F520" s="45">
        <v>700</v>
      </c>
      <c r="G520" s="94">
        <v>700</v>
      </c>
      <c r="H520" s="94">
        <v>115</v>
      </c>
      <c r="I520" s="99">
        <f t="shared" si="7"/>
        <v>16.428571428571427</v>
      </c>
    </row>
    <row r="521" spans="1:9" ht="13.5" customHeight="1">
      <c r="A521" s="27"/>
      <c r="B521" s="21" t="s">
        <v>123</v>
      </c>
      <c r="C521" s="22"/>
      <c r="D521" s="20"/>
      <c r="E521" s="29" t="s">
        <v>124</v>
      </c>
      <c r="F521" s="23">
        <f>SUBTOTAL(9,F503:F520)</f>
        <v>8584</v>
      </c>
      <c r="G521" s="7">
        <f>SUBTOTAL(9,G503:G520)</f>
        <v>9334</v>
      </c>
      <c r="H521" s="7">
        <f>SUBTOTAL(9,H503:H520)</f>
        <v>1701.2</v>
      </c>
      <c r="I521" s="101">
        <f t="shared" si="7"/>
        <v>18.225841011356334</v>
      </c>
    </row>
    <row r="522" spans="1:9" ht="12" customHeight="1">
      <c r="A522" s="26">
        <v>1424</v>
      </c>
      <c r="B522" s="26" t="s">
        <v>1221</v>
      </c>
      <c r="C522" s="26" t="s">
        <v>1320</v>
      </c>
      <c r="D522" s="26" t="s">
        <v>1222</v>
      </c>
      <c r="E522" s="28" t="s">
        <v>1321</v>
      </c>
      <c r="F522" s="19">
        <v>90</v>
      </c>
      <c r="G522" s="6">
        <v>90</v>
      </c>
      <c r="H522" s="6">
        <v>25</v>
      </c>
      <c r="I522" s="99">
        <f t="shared" si="7"/>
        <v>27.77777777777778</v>
      </c>
    </row>
    <row r="523" spans="1:9" ht="12" customHeight="1">
      <c r="A523" s="26">
        <v>1425</v>
      </c>
      <c r="B523" s="26" t="s">
        <v>1221</v>
      </c>
      <c r="C523" s="26" t="s">
        <v>1244</v>
      </c>
      <c r="D523" s="26" t="s">
        <v>1222</v>
      </c>
      <c r="E523" s="28" t="s">
        <v>1309</v>
      </c>
      <c r="F523" s="19">
        <v>15</v>
      </c>
      <c r="G523" s="6">
        <v>15</v>
      </c>
      <c r="H523" s="6">
        <v>3.6</v>
      </c>
      <c r="I523" s="99">
        <f t="shared" si="7"/>
        <v>24.000000000000004</v>
      </c>
    </row>
    <row r="524" spans="1:9" ht="12" customHeight="1">
      <c r="A524" s="26">
        <v>1426</v>
      </c>
      <c r="B524" s="26" t="s">
        <v>1221</v>
      </c>
      <c r="C524" s="26" t="s">
        <v>1245</v>
      </c>
      <c r="D524" s="26" t="s">
        <v>1222</v>
      </c>
      <c r="E524" s="28" t="s">
        <v>1474</v>
      </c>
      <c r="F524" s="19">
        <v>150</v>
      </c>
      <c r="G524" s="6">
        <v>150</v>
      </c>
      <c r="H524" s="6">
        <v>102.2</v>
      </c>
      <c r="I524" s="99">
        <f t="shared" si="7"/>
        <v>68.13333333333334</v>
      </c>
    </row>
    <row r="525" spans="1:9" ht="12" customHeight="1">
      <c r="A525" s="26">
        <v>1427</v>
      </c>
      <c r="B525" s="26" t="s">
        <v>1221</v>
      </c>
      <c r="C525" s="26" t="s">
        <v>1246</v>
      </c>
      <c r="D525" s="26" t="s">
        <v>1222</v>
      </c>
      <c r="E525" s="28" t="s">
        <v>1481</v>
      </c>
      <c r="F525" s="19">
        <v>1200</v>
      </c>
      <c r="G525" s="6">
        <v>1200</v>
      </c>
      <c r="H525" s="6">
        <v>407.6</v>
      </c>
      <c r="I525" s="99">
        <f t="shared" si="7"/>
        <v>33.96666666666667</v>
      </c>
    </row>
    <row r="526" spans="1:9" ht="12" customHeight="1">
      <c r="A526" s="26">
        <v>1428</v>
      </c>
      <c r="B526" s="26" t="s">
        <v>1221</v>
      </c>
      <c r="C526" s="26" t="s">
        <v>1247</v>
      </c>
      <c r="D526" s="26" t="s">
        <v>1222</v>
      </c>
      <c r="E526" s="28" t="s">
        <v>1482</v>
      </c>
      <c r="F526" s="19">
        <v>1400</v>
      </c>
      <c r="G526" s="6">
        <v>1400</v>
      </c>
      <c r="H526" s="6">
        <v>1368</v>
      </c>
      <c r="I526" s="99">
        <f t="shared" si="7"/>
        <v>97.71428571428571</v>
      </c>
    </row>
    <row r="527" spans="1:9" ht="12" customHeight="1">
      <c r="A527" s="26">
        <v>1429</v>
      </c>
      <c r="B527" s="26" t="s">
        <v>1221</v>
      </c>
      <c r="C527" s="26" t="s">
        <v>1248</v>
      </c>
      <c r="D527" s="26" t="s">
        <v>1222</v>
      </c>
      <c r="E527" s="28" t="s">
        <v>325</v>
      </c>
      <c r="F527" s="19">
        <v>2700</v>
      </c>
      <c r="G527" s="6">
        <v>2700</v>
      </c>
      <c r="H527" s="6">
        <v>1969.4</v>
      </c>
      <c r="I527" s="99">
        <f t="shared" si="7"/>
        <v>72.94074074074074</v>
      </c>
    </row>
    <row r="528" spans="1:9" ht="12" customHeight="1">
      <c r="A528" s="26">
        <v>1430</v>
      </c>
      <c r="B528" s="26" t="s">
        <v>1221</v>
      </c>
      <c r="C528" s="26" t="s">
        <v>1249</v>
      </c>
      <c r="D528" s="26" t="s">
        <v>1222</v>
      </c>
      <c r="E528" s="28" t="s">
        <v>1250</v>
      </c>
      <c r="F528" s="19">
        <v>2400</v>
      </c>
      <c r="G528" s="6">
        <v>2400</v>
      </c>
      <c r="H528" s="6">
        <v>1189.8</v>
      </c>
      <c r="I528" s="99">
        <f t="shared" si="7"/>
        <v>49.574999999999996</v>
      </c>
    </row>
    <row r="529" spans="1:9" ht="12" customHeight="1">
      <c r="A529" s="26">
        <v>1431</v>
      </c>
      <c r="B529" s="26" t="s">
        <v>1221</v>
      </c>
      <c r="C529" s="26" t="s">
        <v>1251</v>
      </c>
      <c r="D529" s="26" t="s">
        <v>1222</v>
      </c>
      <c r="E529" s="28" t="s">
        <v>1252</v>
      </c>
      <c r="F529" s="19">
        <v>60</v>
      </c>
      <c r="G529" s="6">
        <v>60</v>
      </c>
      <c r="H529" s="6">
        <v>18.3</v>
      </c>
      <c r="I529" s="99">
        <f t="shared" si="7"/>
        <v>30.5</v>
      </c>
    </row>
    <row r="530" spans="1:9" ht="12" customHeight="1">
      <c r="A530" s="26">
        <v>1432</v>
      </c>
      <c r="B530" s="26" t="s">
        <v>1221</v>
      </c>
      <c r="C530" s="26" t="s">
        <v>1253</v>
      </c>
      <c r="D530" s="26" t="s">
        <v>1222</v>
      </c>
      <c r="E530" s="28" t="s">
        <v>1324</v>
      </c>
      <c r="F530" s="19">
        <v>3</v>
      </c>
      <c r="G530" s="6">
        <v>3</v>
      </c>
      <c r="H530" s="6">
        <v>0.7</v>
      </c>
      <c r="I530" s="99">
        <f t="shared" si="7"/>
        <v>23.333333333333332</v>
      </c>
    </row>
    <row r="531" spans="1:9" ht="12" customHeight="1">
      <c r="A531" s="26">
        <v>1433</v>
      </c>
      <c r="B531" s="26" t="s">
        <v>1221</v>
      </c>
      <c r="C531" s="26" t="s">
        <v>1254</v>
      </c>
      <c r="D531" s="26" t="s">
        <v>1222</v>
      </c>
      <c r="E531" s="28" t="s">
        <v>1255</v>
      </c>
      <c r="F531" s="19">
        <v>140</v>
      </c>
      <c r="G531" s="6">
        <v>138</v>
      </c>
      <c r="H531" s="6">
        <v>62.5</v>
      </c>
      <c r="I531" s="99">
        <f t="shared" si="7"/>
        <v>45.289855072463766</v>
      </c>
    </row>
    <row r="532" spans="1:9" ht="12" customHeight="1">
      <c r="A532" s="26">
        <v>1434</v>
      </c>
      <c r="B532" s="26">
        <v>191</v>
      </c>
      <c r="C532" s="26">
        <v>5164</v>
      </c>
      <c r="D532" s="26">
        <v>3419</v>
      </c>
      <c r="E532" s="28" t="s">
        <v>1258</v>
      </c>
      <c r="F532" s="19">
        <v>50</v>
      </c>
      <c r="G532" s="6">
        <v>50</v>
      </c>
      <c r="H532" s="6">
        <v>18.2</v>
      </c>
      <c r="I532" s="99">
        <f t="shared" si="7"/>
        <v>36.4</v>
      </c>
    </row>
    <row r="533" spans="1:9" ht="12" customHeight="1">
      <c r="A533" s="26">
        <v>1435</v>
      </c>
      <c r="B533" s="26" t="s">
        <v>1221</v>
      </c>
      <c r="C533" s="26" t="s">
        <v>1325</v>
      </c>
      <c r="D533" s="26" t="s">
        <v>1222</v>
      </c>
      <c r="E533" s="28" t="s">
        <v>1274</v>
      </c>
      <c r="F533" s="19">
        <v>100</v>
      </c>
      <c r="G533" s="6">
        <v>100</v>
      </c>
      <c r="H533" s="6">
        <v>41.4</v>
      </c>
      <c r="I533" s="99">
        <f t="shared" si="7"/>
        <v>41.4</v>
      </c>
    </row>
    <row r="534" spans="1:9" ht="12" customHeight="1">
      <c r="A534" s="26">
        <v>1436</v>
      </c>
      <c r="B534" s="26" t="s">
        <v>1221</v>
      </c>
      <c r="C534" s="26" t="s">
        <v>1259</v>
      </c>
      <c r="D534" s="26" t="s">
        <v>1222</v>
      </c>
      <c r="E534" s="28" t="s">
        <v>1305</v>
      </c>
      <c r="F534" s="19">
        <v>25</v>
      </c>
      <c r="G534" s="6">
        <v>25</v>
      </c>
      <c r="H534" s="6">
        <v>31.7</v>
      </c>
      <c r="I534" s="99">
        <f t="shared" si="7"/>
        <v>126.8</v>
      </c>
    </row>
    <row r="535" spans="1:9" ht="12" customHeight="1">
      <c r="A535" s="26">
        <v>1437</v>
      </c>
      <c r="B535" s="26" t="s">
        <v>1221</v>
      </c>
      <c r="C535" s="26" t="s">
        <v>1262</v>
      </c>
      <c r="D535" s="26" t="s">
        <v>1222</v>
      </c>
      <c r="E535" s="28" t="s">
        <v>1541</v>
      </c>
      <c r="F535" s="19">
        <v>650</v>
      </c>
      <c r="G535" s="6">
        <v>650</v>
      </c>
      <c r="H535" s="6">
        <v>293.3</v>
      </c>
      <c r="I535" s="99">
        <f t="shared" si="7"/>
        <v>45.12307692307693</v>
      </c>
    </row>
    <row r="536" spans="1:9" ht="12" customHeight="1">
      <c r="A536" s="26">
        <v>1438</v>
      </c>
      <c r="B536" s="26" t="s">
        <v>1221</v>
      </c>
      <c r="C536" s="26" t="s">
        <v>1263</v>
      </c>
      <c r="D536" s="26" t="s">
        <v>1222</v>
      </c>
      <c r="E536" s="28" t="s">
        <v>272</v>
      </c>
      <c r="F536" s="19">
        <v>500</v>
      </c>
      <c r="G536" s="6">
        <v>500</v>
      </c>
      <c r="H536" s="6">
        <v>1100.3</v>
      </c>
      <c r="I536" s="99">
        <f t="shared" si="7"/>
        <v>220.06</v>
      </c>
    </row>
    <row r="537" spans="1:9" ht="12" customHeight="1">
      <c r="A537" s="26">
        <v>1439</v>
      </c>
      <c r="B537" s="26" t="s">
        <v>1221</v>
      </c>
      <c r="C537" s="26" t="s">
        <v>1263</v>
      </c>
      <c r="D537" s="26" t="s">
        <v>1222</v>
      </c>
      <c r="E537" s="28" t="s">
        <v>1126</v>
      </c>
      <c r="F537" s="19">
        <v>100</v>
      </c>
      <c r="G537" s="6">
        <v>100</v>
      </c>
      <c r="H537" s="6">
        <v>103.3</v>
      </c>
      <c r="I537" s="99">
        <f t="shared" si="7"/>
        <v>103.3</v>
      </c>
    </row>
    <row r="538" spans="1:9" ht="12" customHeight="1">
      <c r="A538" s="26">
        <v>1440</v>
      </c>
      <c r="B538" s="26" t="s">
        <v>1221</v>
      </c>
      <c r="C538" s="26" t="s">
        <v>1266</v>
      </c>
      <c r="D538" s="26" t="s">
        <v>1222</v>
      </c>
      <c r="E538" s="28" t="s">
        <v>1268</v>
      </c>
      <c r="F538" s="19">
        <v>5</v>
      </c>
      <c r="G538" s="6">
        <v>5</v>
      </c>
      <c r="H538" s="6">
        <v>11.2</v>
      </c>
      <c r="I538" s="99">
        <f t="shared" si="7"/>
        <v>223.99999999999997</v>
      </c>
    </row>
    <row r="539" spans="1:9" ht="12" customHeight="1">
      <c r="A539" s="26">
        <v>1441</v>
      </c>
      <c r="B539" s="26">
        <v>191</v>
      </c>
      <c r="C539" s="26">
        <v>5361</v>
      </c>
      <c r="D539" s="26">
        <v>3419</v>
      </c>
      <c r="E539" s="28" t="s">
        <v>1271</v>
      </c>
      <c r="F539" s="19">
        <v>2</v>
      </c>
      <c r="G539" s="6">
        <v>2</v>
      </c>
      <c r="H539" s="6">
        <v>0</v>
      </c>
      <c r="I539" s="99">
        <f t="shared" si="7"/>
        <v>0</v>
      </c>
    </row>
    <row r="540" spans="1:9" ht="12" customHeight="1">
      <c r="A540" s="26">
        <v>1567</v>
      </c>
      <c r="B540" s="26">
        <v>191</v>
      </c>
      <c r="C540" s="26">
        <v>5362</v>
      </c>
      <c r="D540" s="26">
        <v>3419</v>
      </c>
      <c r="E540" s="28" t="s">
        <v>273</v>
      </c>
      <c r="F540" s="19">
        <v>0</v>
      </c>
      <c r="G540" s="6">
        <v>2</v>
      </c>
      <c r="H540" s="6">
        <v>0.8</v>
      </c>
      <c r="I540" s="99">
        <f t="shared" si="7"/>
        <v>40</v>
      </c>
    </row>
    <row r="541" spans="1:9" ht="12" customHeight="1">
      <c r="A541" s="26"/>
      <c r="B541" s="26">
        <v>191</v>
      </c>
      <c r="C541" s="26">
        <v>5182</v>
      </c>
      <c r="D541" s="26">
        <v>3419</v>
      </c>
      <c r="E541" s="2" t="s">
        <v>457</v>
      </c>
      <c r="F541" s="19">
        <v>0</v>
      </c>
      <c r="G541" s="6">
        <v>0</v>
      </c>
      <c r="H541" s="6">
        <v>3</v>
      </c>
      <c r="I541" s="620" t="s">
        <v>1178</v>
      </c>
    </row>
    <row r="542" spans="1:9" ht="12" customHeight="1">
      <c r="A542" s="26"/>
      <c r="B542" s="26">
        <v>191</v>
      </c>
      <c r="C542" s="26">
        <v>5189</v>
      </c>
      <c r="D542" s="26">
        <v>3419</v>
      </c>
      <c r="E542" s="2" t="s">
        <v>902</v>
      </c>
      <c r="F542" s="19">
        <v>0</v>
      </c>
      <c r="G542" s="6">
        <v>0</v>
      </c>
      <c r="H542" s="6">
        <v>126.2</v>
      </c>
      <c r="I542" s="620" t="s">
        <v>1178</v>
      </c>
    </row>
    <row r="543" spans="1:9" ht="13.5" customHeight="1">
      <c r="A543" s="27"/>
      <c r="B543" s="21" t="s">
        <v>1073</v>
      </c>
      <c r="C543" s="22"/>
      <c r="D543" s="20"/>
      <c r="E543" s="29" t="s">
        <v>1003</v>
      </c>
      <c r="F543" s="23">
        <f>SUBTOTAL(9,F522:F539)</f>
        <v>9590</v>
      </c>
      <c r="G543" s="7">
        <f>SUBTOTAL(9,G522:G542)</f>
        <v>9590</v>
      </c>
      <c r="H543" s="7">
        <f>SUBTOTAL(9,H522:H542)</f>
        <v>6876.5</v>
      </c>
      <c r="I543" s="101">
        <f t="shared" si="7"/>
        <v>71.70490093847758</v>
      </c>
    </row>
    <row r="544" spans="1:9" ht="12" customHeight="1">
      <c r="A544" s="26">
        <v>1442</v>
      </c>
      <c r="B544" s="26" t="s">
        <v>1223</v>
      </c>
      <c r="C544" s="26" t="s">
        <v>1320</v>
      </c>
      <c r="D544" s="26" t="s">
        <v>1222</v>
      </c>
      <c r="E544" s="28" t="s">
        <v>1321</v>
      </c>
      <c r="F544" s="44">
        <v>20</v>
      </c>
      <c r="G544" s="11">
        <v>20</v>
      </c>
      <c r="H544" s="11">
        <v>1.5</v>
      </c>
      <c r="I544" s="99">
        <f t="shared" si="7"/>
        <v>7.5</v>
      </c>
    </row>
    <row r="545" spans="1:9" ht="12" customHeight="1">
      <c r="A545" s="26">
        <v>1443</v>
      </c>
      <c r="B545" s="26">
        <v>192</v>
      </c>
      <c r="C545" s="26">
        <v>5134</v>
      </c>
      <c r="D545" s="26">
        <v>3419</v>
      </c>
      <c r="E545" s="28" t="s">
        <v>1308</v>
      </c>
      <c r="F545" s="44">
        <v>2</v>
      </c>
      <c r="G545" s="11">
        <v>2</v>
      </c>
      <c r="H545" s="11">
        <v>0</v>
      </c>
      <c r="I545" s="99">
        <f t="shared" si="7"/>
        <v>0</v>
      </c>
    </row>
    <row r="546" spans="1:9" ht="12" customHeight="1">
      <c r="A546" s="26">
        <v>1444</v>
      </c>
      <c r="B546" s="26">
        <v>192</v>
      </c>
      <c r="C546" s="26">
        <v>5136</v>
      </c>
      <c r="D546" s="26">
        <v>3419</v>
      </c>
      <c r="E546" s="28" t="s">
        <v>1309</v>
      </c>
      <c r="F546" s="44">
        <v>2</v>
      </c>
      <c r="G546" s="11">
        <v>2</v>
      </c>
      <c r="H546" s="11">
        <v>0</v>
      </c>
      <c r="I546" s="99">
        <f t="shared" si="7"/>
        <v>0</v>
      </c>
    </row>
    <row r="547" spans="1:9" ht="12" customHeight="1">
      <c r="A547" s="26">
        <v>1445</v>
      </c>
      <c r="B547" s="26" t="s">
        <v>1223</v>
      </c>
      <c r="C547" s="26" t="s">
        <v>1245</v>
      </c>
      <c r="D547" s="26" t="s">
        <v>1222</v>
      </c>
      <c r="E547" s="28" t="s">
        <v>1474</v>
      </c>
      <c r="F547" s="44">
        <v>80</v>
      </c>
      <c r="G547" s="11">
        <v>80</v>
      </c>
      <c r="H547" s="11">
        <v>3</v>
      </c>
      <c r="I547" s="99">
        <f t="shared" si="7"/>
        <v>3.75</v>
      </c>
    </row>
    <row r="548" spans="1:9" ht="12" customHeight="1">
      <c r="A548" s="26">
        <v>1446</v>
      </c>
      <c r="B548" s="26" t="s">
        <v>1223</v>
      </c>
      <c r="C548" s="26" t="s">
        <v>1246</v>
      </c>
      <c r="D548" s="26" t="s">
        <v>1222</v>
      </c>
      <c r="E548" s="28" t="s">
        <v>1481</v>
      </c>
      <c r="F548" s="44">
        <v>250</v>
      </c>
      <c r="G548" s="11">
        <v>250</v>
      </c>
      <c r="H548" s="11">
        <v>138.1</v>
      </c>
      <c r="I548" s="99">
        <f t="shared" si="7"/>
        <v>55.24</v>
      </c>
    </row>
    <row r="549" spans="1:9" ht="12" customHeight="1">
      <c r="A549" s="26">
        <v>1447</v>
      </c>
      <c r="B549" s="26" t="s">
        <v>1223</v>
      </c>
      <c r="C549" s="26" t="s">
        <v>1247</v>
      </c>
      <c r="D549" s="26" t="s">
        <v>1222</v>
      </c>
      <c r="E549" s="28" t="s">
        <v>1482</v>
      </c>
      <c r="F549" s="44">
        <v>250</v>
      </c>
      <c r="G549" s="11">
        <v>250</v>
      </c>
      <c r="H549" s="11">
        <v>160.1</v>
      </c>
      <c r="I549" s="99">
        <f t="shared" si="7"/>
        <v>64.03999999999999</v>
      </c>
    </row>
    <row r="550" spans="1:9" ht="12" customHeight="1">
      <c r="A550" s="26">
        <v>1448</v>
      </c>
      <c r="B550" s="26" t="s">
        <v>1223</v>
      </c>
      <c r="C550" s="26" t="s">
        <v>1248</v>
      </c>
      <c r="D550" s="26" t="s">
        <v>1222</v>
      </c>
      <c r="E550" s="28" t="s">
        <v>325</v>
      </c>
      <c r="F550" s="44">
        <v>900</v>
      </c>
      <c r="G550" s="11">
        <v>900</v>
      </c>
      <c r="H550" s="11">
        <v>503.9</v>
      </c>
      <c r="I550" s="99">
        <f t="shared" si="7"/>
        <v>55.98888888888889</v>
      </c>
    </row>
    <row r="551" spans="1:9" ht="12" customHeight="1">
      <c r="A551" s="26">
        <v>1449</v>
      </c>
      <c r="B551" s="26" t="s">
        <v>1223</v>
      </c>
      <c r="C551" s="26" t="s">
        <v>1249</v>
      </c>
      <c r="D551" s="26" t="s">
        <v>1222</v>
      </c>
      <c r="E551" s="28" t="s">
        <v>1250</v>
      </c>
      <c r="F551" s="44">
        <v>600</v>
      </c>
      <c r="G551" s="11">
        <v>600</v>
      </c>
      <c r="H551" s="11">
        <v>285</v>
      </c>
      <c r="I551" s="99">
        <f t="shared" si="7"/>
        <v>47.5</v>
      </c>
    </row>
    <row r="552" spans="1:9" ht="12" customHeight="1">
      <c r="A552" s="26">
        <v>1450</v>
      </c>
      <c r="B552" s="26" t="s">
        <v>1223</v>
      </c>
      <c r="C552" s="26" t="s">
        <v>1251</v>
      </c>
      <c r="D552" s="26" t="s">
        <v>1222</v>
      </c>
      <c r="E552" s="28" t="s">
        <v>1252</v>
      </c>
      <c r="F552" s="44">
        <v>25</v>
      </c>
      <c r="G552" s="11">
        <v>25</v>
      </c>
      <c r="H552" s="11">
        <v>5.4</v>
      </c>
      <c r="I552" s="99">
        <f t="shared" si="7"/>
        <v>21.6</v>
      </c>
    </row>
    <row r="553" spans="1:9" ht="12" customHeight="1">
      <c r="A553" s="26">
        <v>1451</v>
      </c>
      <c r="B553" s="26" t="s">
        <v>1223</v>
      </c>
      <c r="C553" s="26" t="s">
        <v>1253</v>
      </c>
      <c r="D553" s="26" t="s">
        <v>1222</v>
      </c>
      <c r="E553" s="28" t="s">
        <v>1324</v>
      </c>
      <c r="F553" s="44">
        <v>2</v>
      </c>
      <c r="G553" s="11">
        <v>2</v>
      </c>
      <c r="H553" s="11">
        <v>1.3</v>
      </c>
      <c r="I553" s="99">
        <f t="shared" si="7"/>
        <v>65</v>
      </c>
    </row>
    <row r="554" spans="1:9" ht="12" customHeight="1">
      <c r="A554" s="26">
        <v>1452</v>
      </c>
      <c r="B554" s="26" t="s">
        <v>1223</v>
      </c>
      <c r="C554" s="26" t="s">
        <v>1254</v>
      </c>
      <c r="D554" s="26" t="s">
        <v>1222</v>
      </c>
      <c r="E554" s="28" t="s">
        <v>1255</v>
      </c>
      <c r="F554" s="44">
        <v>90</v>
      </c>
      <c r="G554" s="11">
        <v>90</v>
      </c>
      <c r="H554" s="11">
        <v>45.9</v>
      </c>
      <c r="I554" s="99">
        <f t="shared" si="7"/>
        <v>51</v>
      </c>
    </row>
    <row r="555" spans="1:9" ht="12" customHeight="1">
      <c r="A555" s="26">
        <v>1453</v>
      </c>
      <c r="B555" s="26">
        <v>192</v>
      </c>
      <c r="C555" s="26">
        <v>5164</v>
      </c>
      <c r="D555" s="26">
        <v>3419</v>
      </c>
      <c r="E555" s="28" t="s">
        <v>1258</v>
      </c>
      <c r="F555" s="44">
        <v>7</v>
      </c>
      <c r="G555" s="11">
        <v>7</v>
      </c>
      <c r="H555" s="11">
        <v>0</v>
      </c>
      <c r="I555" s="99">
        <f t="shared" si="7"/>
        <v>0</v>
      </c>
    </row>
    <row r="556" spans="1:9" ht="12" customHeight="1">
      <c r="A556" s="26">
        <v>1454</v>
      </c>
      <c r="B556" s="26">
        <v>192</v>
      </c>
      <c r="C556" s="26">
        <v>5166</v>
      </c>
      <c r="D556" s="26">
        <v>3419</v>
      </c>
      <c r="E556" s="28" t="s">
        <v>1274</v>
      </c>
      <c r="F556" s="44">
        <v>60</v>
      </c>
      <c r="G556" s="11">
        <v>60</v>
      </c>
      <c r="H556" s="11">
        <v>29.5</v>
      </c>
      <c r="I556" s="99">
        <f t="shared" si="7"/>
        <v>49.166666666666664</v>
      </c>
    </row>
    <row r="557" spans="1:9" ht="12" customHeight="1">
      <c r="A557" s="26">
        <v>1455</v>
      </c>
      <c r="B557" s="26" t="s">
        <v>1223</v>
      </c>
      <c r="C557" s="26" t="s">
        <v>1259</v>
      </c>
      <c r="D557" s="26" t="s">
        <v>1222</v>
      </c>
      <c r="E557" s="28" t="s">
        <v>1305</v>
      </c>
      <c r="F557" s="44">
        <v>5</v>
      </c>
      <c r="G557" s="11">
        <v>5</v>
      </c>
      <c r="H557" s="11">
        <v>0</v>
      </c>
      <c r="I557" s="99">
        <f t="shared" si="7"/>
        <v>0</v>
      </c>
    </row>
    <row r="558" spans="1:9" ht="12" customHeight="1">
      <c r="A558" s="26">
        <v>1456</v>
      </c>
      <c r="B558" s="26" t="s">
        <v>1223</v>
      </c>
      <c r="C558" s="26" t="s">
        <v>1262</v>
      </c>
      <c r="D558" s="26" t="s">
        <v>1222</v>
      </c>
      <c r="E558" s="28" t="s">
        <v>1541</v>
      </c>
      <c r="F558" s="44">
        <v>250</v>
      </c>
      <c r="G558" s="11">
        <v>250</v>
      </c>
      <c r="H558" s="11">
        <v>145.7</v>
      </c>
      <c r="I558" s="99">
        <f t="shared" si="7"/>
        <v>58.28</v>
      </c>
    </row>
    <row r="559" spans="1:9" ht="12" customHeight="1">
      <c r="A559" s="26">
        <v>1457</v>
      </c>
      <c r="B559" s="26" t="s">
        <v>1223</v>
      </c>
      <c r="C559" s="26" t="s">
        <v>1263</v>
      </c>
      <c r="D559" s="26" t="s">
        <v>1222</v>
      </c>
      <c r="E559" s="28" t="s">
        <v>272</v>
      </c>
      <c r="F559" s="44">
        <v>363</v>
      </c>
      <c r="G559" s="11">
        <v>363</v>
      </c>
      <c r="H559" s="11">
        <v>254.4</v>
      </c>
      <c r="I559" s="99">
        <f t="shared" si="7"/>
        <v>70.08264462809917</v>
      </c>
    </row>
    <row r="560" spans="1:9" ht="12" customHeight="1">
      <c r="A560" s="26">
        <v>1588</v>
      </c>
      <c r="B560" s="26">
        <v>192</v>
      </c>
      <c r="C560" s="26">
        <v>5171</v>
      </c>
      <c r="D560" s="26">
        <v>3419</v>
      </c>
      <c r="E560" s="28" t="s">
        <v>306</v>
      </c>
      <c r="F560" s="44">
        <v>0</v>
      </c>
      <c r="G560" s="11">
        <v>5000</v>
      </c>
      <c r="H560" s="11">
        <v>0</v>
      </c>
      <c r="I560" s="99">
        <f t="shared" si="7"/>
        <v>0</v>
      </c>
    </row>
    <row r="561" spans="1:9" ht="12" customHeight="1">
      <c r="A561" s="26">
        <v>1458</v>
      </c>
      <c r="B561" s="26" t="s">
        <v>1223</v>
      </c>
      <c r="C561" s="26" t="s">
        <v>1266</v>
      </c>
      <c r="D561" s="26" t="s">
        <v>1222</v>
      </c>
      <c r="E561" s="28" t="s">
        <v>1268</v>
      </c>
      <c r="F561" s="44">
        <v>2</v>
      </c>
      <c r="G561" s="11">
        <v>2</v>
      </c>
      <c r="H561" s="11">
        <v>0.2</v>
      </c>
      <c r="I561" s="99">
        <f t="shared" si="7"/>
        <v>10</v>
      </c>
    </row>
    <row r="562" spans="1:9" ht="13.5" customHeight="1">
      <c r="A562" s="27"/>
      <c r="B562" s="21" t="s">
        <v>274</v>
      </c>
      <c r="C562" s="22"/>
      <c r="D562" s="20"/>
      <c r="E562" s="29" t="s">
        <v>1016</v>
      </c>
      <c r="F562" s="23">
        <f>SUBTOTAL(9,F544:F561)</f>
        <v>2908</v>
      </c>
      <c r="G562" s="7">
        <f>SUBTOTAL(9,G544:G561)</f>
        <v>7908</v>
      </c>
      <c r="H562" s="7">
        <f>SUBTOTAL(9,H544:H561)</f>
        <v>1574.0000000000002</v>
      </c>
      <c r="I562" s="101">
        <f t="shared" si="7"/>
        <v>19.903894790085992</v>
      </c>
    </row>
    <row r="563" spans="1:9" ht="12" customHeight="1">
      <c r="A563" s="26">
        <v>1459</v>
      </c>
      <c r="B563" s="26" t="s">
        <v>1225</v>
      </c>
      <c r="C563" s="26" t="s">
        <v>1320</v>
      </c>
      <c r="D563" s="26" t="s">
        <v>1222</v>
      </c>
      <c r="E563" s="28" t="s">
        <v>1321</v>
      </c>
      <c r="F563" s="19">
        <v>25</v>
      </c>
      <c r="G563" s="6">
        <v>25</v>
      </c>
      <c r="H563" s="6">
        <v>19.6</v>
      </c>
      <c r="I563" s="99">
        <f t="shared" si="7"/>
        <v>78.4</v>
      </c>
    </row>
    <row r="564" spans="1:9" ht="12" customHeight="1">
      <c r="A564" s="26">
        <v>1460</v>
      </c>
      <c r="B564" s="26">
        <v>193</v>
      </c>
      <c r="C564" s="26">
        <v>5134</v>
      </c>
      <c r="D564" s="26">
        <v>3419</v>
      </c>
      <c r="E564" s="28" t="s">
        <v>1308</v>
      </c>
      <c r="F564" s="19">
        <v>3</v>
      </c>
      <c r="G564" s="6">
        <v>3</v>
      </c>
      <c r="H564" s="6">
        <v>3</v>
      </c>
      <c r="I564" s="99">
        <f t="shared" si="7"/>
        <v>100</v>
      </c>
    </row>
    <row r="565" spans="1:9" ht="12" customHeight="1">
      <c r="A565" s="26">
        <v>1461</v>
      </c>
      <c r="B565" s="26">
        <v>193</v>
      </c>
      <c r="C565" s="26">
        <v>5136</v>
      </c>
      <c r="D565" s="26">
        <v>3419</v>
      </c>
      <c r="E565" s="28" t="s">
        <v>1309</v>
      </c>
      <c r="F565" s="19">
        <v>3</v>
      </c>
      <c r="G565" s="6">
        <v>3</v>
      </c>
      <c r="H565" s="6">
        <v>0</v>
      </c>
      <c r="I565" s="99">
        <f t="shared" si="7"/>
        <v>0</v>
      </c>
    </row>
    <row r="566" spans="1:9" ht="12" customHeight="1">
      <c r="A566" s="26">
        <v>1462</v>
      </c>
      <c r="B566" s="26" t="s">
        <v>1225</v>
      </c>
      <c r="C566" s="26" t="s">
        <v>1245</v>
      </c>
      <c r="D566" s="26" t="s">
        <v>1222</v>
      </c>
      <c r="E566" s="28" t="s">
        <v>1474</v>
      </c>
      <c r="F566" s="19">
        <v>150</v>
      </c>
      <c r="G566" s="6">
        <v>150</v>
      </c>
      <c r="H566" s="6">
        <v>204.3</v>
      </c>
      <c r="I566" s="99">
        <f t="shared" si="7"/>
        <v>136.20000000000002</v>
      </c>
    </row>
    <row r="567" spans="1:9" ht="12" customHeight="1">
      <c r="A567" s="26">
        <v>1463</v>
      </c>
      <c r="B567" s="26" t="s">
        <v>1225</v>
      </c>
      <c r="C567" s="26" t="s">
        <v>1246</v>
      </c>
      <c r="D567" s="26" t="s">
        <v>1222</v>
      </c>
      <c r="E567" s="28" t="s">
        <v>1481</v>
      </c>
      <c r="F567" s="19">
        <v>550</v>
      </c>
      <c r="G567" s="6">
        <v>550</v>
      </c>
      <c r="H567" s="6">
        <v>346.7</v>
      </c>
      <c r="I567" s="99">
        <f t="shared" si="7"/>
        <v>63.03636363636363</v>
      </c>
    </row>
    <row r="568" spans="1:9" ht="12" customHeight="1">
      <c r="A568" s="26">
        <v>1464</v>
      </c>
      <c r="B568" s="26" t="s">
        <v>1225</v>
      </c>
      <c r="C568" s="26" t="s">
        <v>1247</v>
      </c>
      <c r="D568" s="26" t="s">
        <v>1222</v>
      </c>
      <c r="E568" s="28" t="s">
        <v>1482</v>
      </c>
      <c r="F568" s="19">
        <v>1500</v>
      </c>
      <c r="G568" s="6">
        <v>1500</v>
      </c>
      <c r="H568" s="6">
        <v>404.4</v>
      </c>
      <c r="I568" s="99">
        <f t="shared" si="7"/>
        <v>26.96</v>
      </c>
    </row>
    <row r="569" spans="1:9" ht="12" customHeight="1">
      <c r="A569" s="26">
        <v>1465</v>
      </c>
      <c r="B569" s="26" t="s">
        <v>1225</v>
      </c>
      <c r="C569" s="26" t="s">
        <v>1248</v>
      </c>
      <c r="D569" s="26" t="s">
        <v>1222</v>
      </c>
      <c r="E569" s="28" t="s">
        <v>325</v>
      </c>
      <c r="F569" s="19">
        <v>2500</v>
      </c>
      <c r="G569" s="6">
        <v>2500</v>
      </c>
      <c r="H569" s="6">
        <v>1400.5</v>
      </c>
      <c r="I569" s="99">
        <f t="shared" si="7"/>
        <v>56.02</v>
      </c>
    </row>
    <row r="570" spans="1:9" ht="12" customHeight="1">
      <c r="A570" s="26">
        <v>1466</v>
      </c>
      <c r="B570" s="26" t="s">
        <v>1225</v>
      </c>
      <c r="C570" s="26" t="s">
        <v>1249</v>
      </c>
      <c r="D570" s="26" t="s">
        <v>1222</v>
      </c>
      <c r="E570" s="28" t="s">
        <v>1250</v>
      </c>
      <c r="F570" s="19">
        <v>4500</v>
      </c>
      <c r="G570" s="6">
        <v>4500</v>
      </c>
      <c r="H570" s="6">
        <v>1448.2</v>
      </c>
      <c r="I570" s="99">
        <f t="shared" si="7"/>
        <v>32.18222222222222</v>
      </c>
    </row>
    <row r="571" spans="1:9" ht="12" customHeight="1">
      <c r="A571" s="26">
        <v>1467</v>
      </c>
      <c r="B571" s="26" t="s">
        <v>1225</v>
      </c>
      <c r="C571" s="26" t="s">
        <v>1251</v>
      </c>
      <c r="D571" s="26" t="s">
        <v>1222</v>
      </c>
      <c r="E571" s="28" t="s">
        <v>1252</v>
      </c>
      <c r="F571" s="19">
        <v>350</v>
      </c>
      <c r="G571" s="6">
        <v>350</v>
      </c>
      <c r="H571" s="6">
        <v>113.2</v>
      </c>
      <c r="I571" s="99">
        <f aca="true" t="shared" si="8" ref="I571:I638">(H571/G571)*100</f>
        <v>32.34285714285715</v>
      </c>
    </row>
    <row r="572" spans="1:9" ht="12" customHeight="1">
      <c r="A572" s="26">
        <v>1468</v>
      </c>
      <c r="B572" s="26" t="s">
        <v>1225</v>
      </c>
      <c r="C572" s="26" t="s">
        <v>1253</v>
      </c>
      <c r="D572" s="26" t="s">
        <v>1222</v>
      </c>
      <c r="E572" s="28" t="s">
        <v>1324</v>
      </c>
      <c r="F572" s="19">
        <v>3</v>
      </c>
      <c r="G572" s="6">
        <v>3</v>
      </c>
      <c r="H572" s="6">
        <v>0</v>
      </c>
      <c r="I572" s="99">
        <f t="shared" si="8"/>
        <v>0</v>
      </c>
    </row>
    <row r="573" spans="1:9" ht="12" customHeight="1">
      <c r="A573" s="26">
        <v>1469</v>
      </c>
      <c r="B573" s="26" t="s">
        <v>1225</v>
      </c>
      <c r="C573" s="26" t="s">
        <v>1254</v>
      </c>
      <c r="D573" s="26" t="s">
        <v>1222</v>
      </c>
      <c r="E573" s="28" t="s">
        <v>1255</v>
      </c>
      <c r="F573" s="19">
        <v>170</v>
      </c>
      <c r="G573" s="6">
        <v>170</v>
      </c>
      <c r="H573" s="6">
        <v>92</v>
      </c>
      <c r="I573" s="99">
        <f t="shared" si="8"/>
        <v>54.11764705882353</v>
      </c>
    </row>
    <row r="574" spans="1:9" ht="12" customHeight="1">
      <c r="A574" s="26">
        <v>1470</v>
      </c>
      <c r="B574" s="26">
        <v>193</v>
      </c>
      <c r="C574" s="26">
        <v>5164</v>
      </c>
      <c r="D574" s="26">
        <v>3419</v>
      </c>
      <c r="E574" s="28" t="s">
        <v>1258</v>
      </c>
      <c r="F574" s="19">
        <v>30</v>
      </c>
      <c r="G574" s="6">
        <v>30</v>
      </c>
      <c r="H574" s="6">
        <v>13</v>
      </c>
      <c r="I574" s="99">
        <f t="shared" si="8"/>
        <v>43.333333333333336</v>
      </c>
    </row>
    <row r="575" spans="1:9" ht="12" customHeight="1">
      <c r="A575" s="26">
        <v>1471</v>
      </c>
      <c r="B575" s="26">
        <v>193</v>
      </c>
      <c r="C575" s="26">
        <v>5166</v>
      </c>
      <c r="D575" s="26">
        <v>3419</v>
      </c>
      <c r="E575" s="28" t="s">
        <v>1274</v>
      </c>
      <c r="F575" s="19">
        <v>300</v>
      </c>
      <c r="G575" s="6">
        <v>300</v>
      </c>
      <c r="H575" s="6">
        <v>36.8</v>
      </c>
      <c r="I575" s="99">
        <f t="shared" si="8"/>
        <v>12.266666666666666</v>
      </c>
    </row>
    <row r="576" spans="1:9" ht="12" customHeight="1">
      <c r="A576" s="26">
        <v>1472</v>
      </c>
      <c r="B576" s="26" t="s">
        <v>1225</v>
      </c>
      <c r="C576" s="26" t="s">
        <v>1259</v>
      </c>
      <c r="D576" s="26" t="s">
        <v>1222</v>
      </c>
      <c r="E576" s="28" t="s">
        <v>1305</v>
      </c>
      <c r="F576" s="19">
        <v>30</v>
      </c>
      <c r="G576" s="6">
        <v>30</v>
      </c>
      <c r="H576" s="6">
        <v>12.3</v>
      </c>
      <c r="I576" s="99">
        <f t="shared" si="8"/>
        <v>41</v>
      </c>
    </row>
    <row r="577" spans="1:9" ht="12" customHeight="1">
      <c r="A577" s="26">
        <v>1473</v>
      </c>
      <c r="B577" s="26" t="s">
        <v>1225</v>
      </c>
      <c r="C577" s="26" t="s">
        <v>1262</v>
      </c>
      <c r="D577" s="26" t="s">
        <v>1222</v>
      </c>
      <c r="E577" s="28" t="s">
        <v>1541</v>
      </c>
      <c r="F577" s="19">
        <v>1500</v>
      </c>
      <c r="G577" s="6">
        <v>1500</v>
      </c>
      <c r="H577" s="6">
        <v>980.3</v>
      </c>
      <c r="I577" s="99">
        <f t="shared" si="8"/>
        <v>65.35333333333332</v>
      </c>
    </row>
    <row r="578" spans="1:9" ht="12" customHeight="1">
      <c r="A578" s="26">
        <v>1474</v>
      </c>
      <c r="B578" s="26" t="s">
        <v>1225</v>
      </c>
      <c r="C578" s="26" t="s">
        <v>1263</v>
      </c>
      <c r="D578" s="26" t="s">
        <v>1222</v>
      </c>
      <c r="E578" s="28" t="s">
        <v>276</v>
      </c>
      <c r="F578" s="19">
        <v>150</v>
      </c>
      <c r="G578" s="6">
        <v>150</v>
      </c>
      <c r="H578" s="6">
        <v>58.1</v>
      </c>
      <c r="I578" s="99">
        <f t="shared" si="8"/>
        <v>38.733333333333334</v>
      </c>
    </row>
    <row r="579" spans="1:9" ht="12" customHeight="1">
      <c r="A579" s="26">
        <v>1475</v>
      </c>
      <c r="B579" s="26" t="s">
        <v>1225</v>
      </c>
      <c r="C579" s="26" t="s">
        <v>1263</v>
      </c>
      <c r="D579" s="26" t="s">
        <v>1222</v>
      </c>
      <c r="E579" s="28" t="s">
        <v>272</v>
      </c>
      <c r="F579" s="19">
        <v>600</v>
      </c>
      <c r="G579" s="6">
        <v>600</v>
      </c>
      <c r="H579" s="6">
        <v>671.9</v>
      </c>
      <c r="I579" s="99">
        <f t="shared" si="8"/>
        <v>111.98333333333332</v>
      </c>
    </row>
    <row r="580" spans="1:9" ht="12" customHeight="1">
      <c r="A580" s="26">
        <v>1476</v>
      </c>
      <c r="B580" s="26" t="s">
        <v>1225</v>
      </c>
      <c r="C580" s="26" t="s">
        <v>1266</v>
      </c>
      <c r="D580" s="26" t="s">
        <v>1222</v>
      </c>
      <c r="E580" s="28" t="s">
        <v>1268</v>
      </c>
      <c r="F580" s="19">
        <v>5</v>
      </c>
      <c r="G580" s="6">
        <v>5</v>
      </c>
      <c r="H580" s="6">
        <v>0.3</v>
      </c>
      <c r="I580" s="99">
        <f t="shared" si="8"/>
        <v>6</v>
      </c>
    </row>
    <row r="581" spans="1:9" ht="12" customHeight="1">
      <c r="A581" s="26">
        <v>1477</v>
      </c>
      <c r="B581" s="26">
        <v>193</v>
      </c>
      <c r="C581" s="26">
        <v>5362</v>
      </c>
      <c r="D581" s="26">
        <v>3419</v>
      </c>
      <c r="E581" s="28" t="s">
        <v>273</v>
      </c>
      <c r="F581" s="19">
        <v>1</v>
      </c>
      <c r="G581" s="6">
        <v>1</v>
      </c>
      <c r="H581" s="6">
        <v>0</v>
      </c>
      <c r="I581" s="99">
        <f t="shared" si="8"/>
        <v>0</v>
      </c>
    </row>
    <row r="582" spans="1:9" ht="12" customHeight="1">
      <c r="A582" s="26"/>
      <c r="B582" s="26">
        <v>193</v>
      </c>
      <c r="C582" s="26">
        <v>5182</v>
      </c>
      <c r="D582" s="26">
        <v>3419</v>
      </c>
      <c r="E582" s="2" t="s">
        <v>457</v>
      </c>
      <c r="F582" s="19">
        <v>0</v>
      </c>
      <c r="G582" s="6">
        <v>0</v>
      </c>
      <c r="H582" s="6">
        <v>6.5</v>
      </c>
      <c r="I582" s="620" t="s">
        <v>1178</v>
      </c>
    </row>
    <row r="583" spans="1:9" ht="13.5" customHeight="1">
      <c r="A583" s="27"/>
      <c r="B583" s="21" t="s">
        <v>1074</v>
      </c>
      <c r="C583" s="22"/>
      <c r="D583" s="20"/>
      <c r="E583" s="29" t="s">
        <v>1004</v>
      </c>
      <c r="F583" s="23">
        <f>SUBTOTAL(9,F563:F581)</f>
        <v>12370</v>
      </c>
      <c r="G583" s="7">
        <f>SUBTOTAL(9,G563:G581)</f>
        <v>12370</v>
      </c>
      <c r="H583" s="7">
        <f>SUBTOTAL(9,H563:H582)</f>
        <v>5811.1</v>
      </c>
      <c r="I583" s="101">
        <f t="shared" si="8"/>
        <v>46.977364591754245</v>
      </c>
    </row>
    <row r="584" spans="1:9" ht="12" customHeight="1">
      <c r="A584" s="26">
        <v>1478</v>
      </c>
      <c r="B584" s="31">
        <v>194</v>
      </c>
      <c r="C584" s="26">
        <v>5137</v>
      </c>
      <c r="D584" s="26">
        <v>5311</v>
      </c>
      <c r="E584" s="28" t="s">
        <v>125</v>
      </c>
      <c r="F584" s="19">
        <v>150</v>
      </c>
      <c r="G584" s="6">
        <v>150</v>
      </c>
      <c r="H584" s="6">
        <v>47.1</v>
      </c>
      <c r="I584" s="99">
        <f t="shared" si="8"/>
        <v>31.4</v>
      </c>
    </row>
    <row r="585" spans="1:9" ht="12" customHeight="1">
      <c r="A585" s="26">
        <v>1479</v>
      </c>
      <c r="B585" s="31">
        <v>194</v>
      </c>
      <c r="C585" s="26">
        <v>5139</v>
      </c>
      <c r="D585" s="26">
        <v>5311</v>
      </c>
      <c r="E585" s="28" t="s">
        <v>1481</v>
      </c>
      <c r="F585" s="19">
        <v>50</v>
      </c>
      <c r="G585" s="6">
        <v>50</v>
      </c>
      <c r="H585" s="6">
        <v>29.3</v>
      </c>
      <c r="I585" s="99">
        <f t="shared" si="8"/>
        <v>58.599999999999994</v>
      </c>
    </row>
    <row r="586" spans="1:9" ht="12" customHeight="1">
      <c r="A586" s="26">
        <v>1480</v>
      </c>
      <c r="B586" s="31">
        <v>194</v>
      </c>
      <c r="C586" s="26">
        <v>5169</v>
      </c>
      <c r="D586" s="26">
        <v>5311</v>
      </c>
      <c r="E586" s="28" t="s">
        <v>1541</v>
      </c>
      <c r="F586" s="19">
        <v>150</v>
      </c>
      <c r="G586" s="6">
        <v>142</v>
      </c>
      <c r="H586" s="6">
        <v>102.3</v>
      </c>
      <c r="I586" s="99">
        <f t="shared" si="8"/>
        <v>72.04225352112675</v>
      </c>
    </row>
    <row r="587" spans="1:9" ht="12" customHeight="1">
      <c r="A587" s="26">
        <v>1602</v>
      </c>
      <c r="B587" s="31">
        <v>194</v>
      </c>
      <c r="C587" s="26">
        <v>5173</v>
      </c>
      <c r="D587" s="26">
        <v>5311</v>
      </c>
      <c r="E587" s="28" t="s">
        <v>307</v>
      </c>
      <c r="F587" s="19">
        <v>0</v>
      </c>
      <c r="G587" s="6">
        <v>2.8</v>
      </c>
      <c r="H587" s="6">
        <v>1.3</v>
      </c>
      <c r="I587" s="99">
        <f t="shared" si="8"/>
        <v>46.42857142857144</v>
      </c>
    </row>
    <row r="588" spans="1:9" ht="12" customHeight="1">
      <c r="A588" s="26">
        <v>1603</v>
      </c>
      <c r="B588" s="31">
        <v>194</v>
      </c>
      <c r="C588" s="26">
        <v>5167</v>
      </c>
      <c r="D588" s="26">
        <v>5311</v>
      </c>
      <c r="E588" s="28" t="s">
        <v>1305</v>
      </c>
      <c r="F588" s="19">
        <v>0</v>
      </c>
      <c r="G588" s="6">
        <v>5.2</v>
      </c>
      <c r="H588" s="6">
        <v>2.6</v>
      </c>
      <c r="I588" s="99">
        <f t="shared" si="8"/>
        <v>50</v>
      </c>
    </row>
    <row r="589" spans="1:9" ht="13.5" customHeight="1">
      <c r="A589" s="27"/>
      <c r="B589" s="21" t="s">
        <v>277</v>
      </c>
      <c r="C589" s="22"/>
      <c r="D589" s="20"/>
      <c r="E589" s="29" t="s">
        <v>1017</v>
      </c>
      <c r="F589" s="23">
        <f>SUBTOTAL(9,F584:F586)</f>
        <v>350</v>
      </c>
      <c r="G589" s="7">
        <f>SUBTOTAL(9,G584:G588)</f>
        <v>350</v>
      </c>
      <c r="H589" s="7">
        <f>SUBTOTAL(9,H584:H588)</f>
        <v>182.6</v>
      </c>
      <c r="I589" s="101">
        <f t="shared" si="8"/>
        <v>52.17142857142857</v>
      </c>
    </row>
    <row r="590" spans="1:9" ht="12" customHeight="1">
      <c r="A590" s="26">
        <v>1481</v>
      </c>
      <c r="B590" s="26">
        <v>195</v>
      </c>
      <c r="C590" s="26">
        <v>5137</v>
      </c>
      <c r="D590" s="26">
        <v>6171</v>
      </c>
      <c r="E590" s="28" t="s">
        <v>126</v>
      </c>
      <c r="F590" s="19">
        <v>5</v>
      </c>
      <c r="G590" s="6">
        <v>5</v>
      </c>
      <c r="H590" s="6">
        <v>0</v>
      </c>
      <c r="I590" s="99">
        <f t="shared" si="8"/>
        <v>0</v>
      </c>
    </row>
    <row r="591" spans="1:9" ht="12" customHeight="1">
      <c r="A591" s="26">
        <v>1482</v>
      </c>
      <c r="B591" s="26">
        <v>195</v>
      </c>
      <c r="C591" s="26">
        <v>5139</v>
      </c>
      <c r="D591" s="26">
        <v>6171</v>
      </c>
      <c r="E591" s="28" t="s">
        <v>1481</v>
      </c>
      <c r="F591" s="19">
        <v>12</v>
      </c>
      <c r="G591" s="6">
        <v>12</v>
      </c>
      <c r="H591" s="6">
        <v>1</v>
      </c>
      <c r="I591" s="99">
        <f t="shared" si="8"/>
        <v>8.333333333333332</v>
      </c>
    </row>
    <row r="592" spans="1:9" ht="12" customHeight="1">
      <c r="A592" s="26">
        <v>1483</v>
      </c>
      <c r="B592" s="26">
        <v>195</v>
      </c>
      <c r="C592" s="26">
        <v>5151</v>
      </c>
      <c r="D592" s="26">
        <v>6171</v>
      </c>
      <c r="E592" s="28" t="s">
        <v>127</v>
      </c>
      <c r="F592" s="19">
        <v>10</v>
      </c>
      <c r="G592" s="6">
        <v>10</v>
      </c>
      <c r="H592" s="6">
        <v>5.2</v>
      </c>
      <c r="I592" s="99">
        <f t="shared" si="8"/>
        <v>52</v>
      </c>
    </row>
    <row r="593" spans="1:9" ht="12" customHeight="1">
      <c r="A593" s="26">
        <v>1484</v>
      </c>
      <c r="B593" s="26">
        <v>195</v>
      </c>
      <c r="C593" s="26">
        <v>5152</v>
      </c>
      <c r="D593" s="26">
        <v>6171</v>
      </c>
      <c r="E593" s="28" t="s">
        <v>325</v>
      </c>
      <c r="F593" s="19">
        <v>80</v>
      </c>
      <c r="G593" s="6">
        <v>80</v>
      </c>
      <c r="H593" s="6">
        <v>62.4</v>
      </c>
      <c r="I593" s="99">
        <f t="shared" si="8"/>
        <v>78</v>
      </c>
    </row>
    <row r="594" spans="1:9" ht="12" customHeight="1">
      <c r="A594" s="26">
        <v>1485</v>
      </c>
      <c r="B594" s="26">
        <v>195</v>
      </c>
      <c r="C594" s="26">
        <v>5154</v>
      </c>
      <c r="D594" s="26">
        <v>6171</v>
      </c>
      <c r="E594" s="28" t="s">
        <v>324</v>
      </c>
      <c r="F594" s="19">
        <v>20</v>
      </c>
      <c r="G594" s="6">
        <v>20</v>
      </c>
      <c r="H594" s="6">
        <v>8.4</v>
      </c>
      <c r="I594" s="99">
        <f t="shared" si="8"/>
        <v>42.00000000000001</v>
      </c>
    </row>
    <row r="595" spans="1:9" ht="12" customHeight="1">
      <c r="A595" s="26">
        <v>1486</v>
      </c>
      <c r="B595" s="26">
        <v>195</v>
      </c>
      <c r="C595" s="26">
        <v>5162</v>
      </c>
      <c r="D595" s="26">
        <v>6171</v>
      </c>
      <c r="E595" s="28" t="s">
        <v>1157</v>
      </c>
      <c r="F595" s="19">
        <v>4</v>
      </c>
      <c r="G595" s="6">
        <v>4</v>
      </c>
      <c r="H595" s="6">
        <v>2.4</v>
      </c>
      <c r="I595" s="99">
        <f t="shared" si="8"/>
        <v>60</v>
      </c>
    </row>
    <row r="596" spans="1:9" ht="12" customHeight="1">
      <c r="A596" s="26">
        <v>1487</v>
      </c>
      <c r="B596" s="26">
        <v>195</v>
      </c>
      <c r="C596" s="26">
        <v>5169</v>
      </c>
      <c r="D596" s="26">
        <v>6171</v>
      </c>
      <c r="E596" s="28" t="s">
        <v>128</v>
      </c>
      <c r="F596" s="19">
        <v>3</v>
      </c>
      <c r="G596" s="6">
        <v>3</v>
      </c>
      <c r="H596" s="6">
        <v>1.9</v>
      </c>
      <c r="I596" s="99">
        <f t="shared" si="8"/>
        <v>63.33333333333333</v>
      </c>
    </row>
    <row r="597" spans="1:9" ht="12" customHeight="1">
      <c r="A597" s="26">
        <v>1488</v>
      </c>
      <c r="B597" s="26">
        <v>195</v>
      </c>
      <c r="C597" s="26">
        <v>5169</v>
      </c>
      <c r="D597" s="26">
        <v>6171</v>
      </c>
      <c r="E597" s="28" t="s">
        <v>1541</v>
      </c>
      <c r="F597" s="19">
        <v>20</v>
      </c>
      <c r="G597" s="6">
        <v>52.9</v>
      </c>
      <c r="H597" s="6">
        <v>9.5</v>
      </c>
      <c r="I597" s="99">
        <f t="shared" si="8"/>
        <v>17.958412098298677</v>
      </c>
    </row>
    <row r="598" spans="1:9" ht="12" customHeight="1">
      <c r="A598" s="26">
        <v>1489</v>
      </c>
      <c r="B598" s="26">
        <v>195</v>
      </c>
      <c r="C598" s="26">
        <v>5169</v>
      </c>
      <c r="D598" s="26">
        <v>6171</v>
      </c>
      <c r="E598" s="28" t="s">
        <v>129</v>
      </c>
      <c r="F598" s="19">
        <v>220</v>
      </c>
      <c r="G598" s="6">
        <v>220</v>
      </c>
      <c r="H598" s="6">
        <v>106.4</v>
      </c>
      <c r="I598" s="99">
        <f t="shared" si="8"/>
        <v>48.36363636363637</v>
      </c>
    </row>
    <row r="599" spans="1:9" ht="12" customHeight="1">
      <c r="A599" s="26">
        <v>1490</v>
      </c>
      <c r="B599" s="26">
        <v>195</v>
      </c>
      <c r="C599" s="26">
        <v>5169</v>
      </c>
      <c r="D599" s="26">
        <v>6171</v>
      </c>
      <c r="E599" s="28" t="s">
        <v>130</v>
      </c>
      <c r="F599" s="19">
        <v>140</v>
      </c>
      <c r="G599" s="6">
        <v>140</v>
      </c>
      <c r="H599" s="6">
        <v>44.9</v>
      </c>
      <c r="I599" s="99">
        <f t="shared" si="8"/>
        <v>32.07142857142857</v>
      </c>
    </row>
    <row r="600" spans="1:9" ht="12" customHeight="1">
      <c r="A600" s="26">
        <v>1491</v>
      </c>
      <c r="B600" s="26">
        <v>195</v>
      </c>
      <c r="C600" s="26">
        <v>5169</v>
      </c>
      <c r="D600" s="26">
        <v>6171</v>
      </c>
      <c r="E600" s="28" t="s">
        <v>131</v>
      </c>
      <c r="F600" s="19">
        <v>200</v>
      </c>
      <c r="G600" s="6">
        <v>200</v>
      </c>
      <c r="H600" s="6">
        <v>-65.9</v>
      </c>
      <c r="I600" s="99">
        <f t="shared" si="8"/>
        <v>-32.95</v>
      </c>
    </row>
    <row r="601" spans="1:9" ht="12" customHeight="1">
      <c r="A601" s="26">
        <v>1492</v>
      </c>
      <c r="B601" s="26">
        <v>195</v>
      </c>
      <c r="C601" s="26">
        <v>5169</v>
      </c>
      <c r="D601" s="26">
        <v>6171</v>
      </c>
      <c r="E601" s="28" t="s">
        <v>132</v>
      </c>
      <c r="F601" s="19">
        <v>1100</v>
      </c>
      <c r="G601" s="6">
        <v>1035</v>
      </c>
      <c r="H601" s="6">
        <v>235</v>
      </c>
      <c r="I601" s="99">
        <f t="shared" si="8"/>
        <v>22.705314009661837</v>
      </c>
    </row>
    <row r="602" spans="1:9" ht="12" customHeight="1">
      <c r="A602" s="26">
        <v>1493</v>
      </c>
      <c r="B602" s="26">
        <v>195</v>
      </c>
      <c r="C602" s="26">
        <v>5171</v>
      </c>
      <c r="D602" s="26">
        <v>6171</v>
      </c>
      <c r="E602" s="28" t="s">
        <v>326</v>
      </c>
      <c r="F602" s="19">
        <v>20</v>
      </c>
      <c r="G602" s="6">
        <v>20</v>
      </c>
      <c r="H602" s="6">
        <v>18.8</v>
      </c>
      <c r="I602" s="99">
        <f t="shared" si="8"/>
        <v>94</v>
      </c>
    </row>
    <row r="603" spans="1:9" ht="12" customHeight="1">
      <c r="A603" s="26">
        <v>1494</v>
      </c>
      <c r="B603" s="26">
        <v>195</v>
      </c>
      <c r="C603" s="26">
        <v>5362</v>
      </c>
      <c r="D603" s="26">
        <v>6171</v>
      </c>
      <c r="E603" s="28" t="s">
        <v>1399</v>
      </c>
      <c r="F603" s="19">
        <v>15</v>
      </c>
      <c r="G603" s="6">
        <v>15</v>
      </c>
      <c r="H603" s="6">
        <v>9.8</v>
      </c>
      <c r="I603" s="99">
        <f t="shared" si="8"/>
        <v>65.33333333333334</v>
      </c>
    </row>
    <row r="604" spans="1:9" ht="12" customHeight="1">
      <c r="A604" s="26">
        <v>1495</v>
      </c>
      <c r="B604" s="26">
        <v>195</v>
      </c>
      <c r="C604" s="26">
        <v>5499</v>
      </c>
      <c r="D604" s="26">
        <v>6171</v>
      </c>
      <c r="E604" s="28" t="s">
        <v>1402</v>
      </c>
      <c r="F604" s="19">
        <v>1800</v>
      </c>
      <c r="G604" s="6">
        <v>1800</v>
      </c>
      <c r="H604" s="6">
        <v>486.6</v>
      </c>
      <c r="I604" s="99">
        <f t="shared" si="8"/>
        <v>27.03333333333334</v>
      </c>
    </row>
    <row r="605" spans="1:9" ht="12" customHeight="1">
      <c r="A605" s="26">
        <v>1496</v>
      </c>
      <c r="B605" s="26">
        <v>195</v>
      </c>
      <c r="C605" s="26">
        <v>5660</v>
      </c>
      <c r="D605" s="26">
        <v>6171</v>
      </c>
      <c r="E605" s="28" t="s">
        <v>133</v>
      </c>
      <c r="F605" s="19">
        <v>400</v>
      </c>
      <c r="G605" s="6">
        <v>465</v>
      </c>
      <c r="H605" s="6">
        <v>463.8</v>
      </c>
      <c r="I605" s="99">
        <f t="shared" si="8"/>
        <v>99.74193548387098</v>
      </c>
    </row>
    <row r="606" spans="1:9" ht="13.5" customHeight="1">
      <c r="A606" s="26"/>
      <c r="B606" s="21" t="s">
        <v>328</v>
      </c>
      <c r="C606" s="20"/>
      <c r="D606" s="20"/>
      <c r="E606" s="29" t="s">
        <v>1039</v>
      </c>
      <c r="F606" s="23">
        <f>SUBTOTAL(9,F590:F605)</f>
        <v>4049</v>
      </c>
      <c r="G606" s="7">
        <f>SUBTOTAL(9,G590:G605)</f>
        <v>4081.9</v>
      </c>
      <c r="H606" s="7">
        <f>SUBTOTAL(9,H590:H605)</f>
        <v>1390.2</v>
      </c>
      <c r="I606" s="101">
        <f t="shared" si="8"/>
        <v>34.057669222665915</v>
      </c>
    </row>
    <row r="607" spans="1:9" ht="12" customHeight="1">
      <c r="A607" s="26">
        <v>1497</v>
      </c>
      <c r="B607" s="26" t="s">
        <v>329</v>
      </c>
      <c r="C607" s="26">
        <v>5331</v>
      </c>
      <c r="D607" s="26" t="s">
        <v>1197</v>
      </c>
      <c r="E607" s="28" t="s">
        <v>330</v>
      </c>
      <c r="F607" s="19">
        <v>1313</v>
      </c>
      <c r="G607" s="6">
        <v>4495</v>
      </c>
      <c r="H607" s="6">
        <v>3352</v>
      </c>
      <c r="I607" s="99">
        <f t="shared" si="8"/>
        <v>74.57174638487209</v>
      </c>
    </row>
    <row r="608" spans="1:9" ht="13.5" customHeight="1">
      <c r="A608" s="27"/>
      <c r="B608" s="21" t="s">
        <v>331</v>
      </c>
      <c r="C608" s="26"/>
      <c r="D608" s="26"/>
      <c r="E608" s="29" t="s">
        <v>1018</v>
      </c>
      <c r="F608" s="23">
        <f>SUBTOTAL(9,F607:F607)</f>
        <v>1313</v>
      </c>
      <c r="G608" s="7">
        <f>SUBTOTAL(9,G607:G607)</f>
        <v>4495</v>
      </c>
      <c r="H608" s="7">
        <f>SUBTOTAL(9,H607:H607)</f>
        <v>3352</v>
      </c>
      <c r="I608" s="101">
        <f t="shared" si="8"/>
        <v>74.57174638487209</v>
      </c>
    </row>
    <row r="609" spans="1:9" ht="12" customHeight="1">
      <c r="A609" s="26">
        <v>1498</v>
      </c>
      <c r="B609" s="26" t="s">
        <v>332</v>
      </c>
      <c r="C609" s="26">
        <v>5331</v>
      </c>
      <c r="D609" s="26" t="s">
        <v>1197</v>
      </c>
      <c r="E609" s="28" t="s">
        <v>330</v>
      </c>
      <c r="F609" s="19">
        <v>500</v>
      </c>
      <c r="G609" s="6">
        <v>1317</v>
      </c>
      <c r="H609" s="6">
        <v>719.7</v>
      </c>
      <c r="I609" s="99">
        <f t="shared" si="8"/>
        <v>54.646924829157186</v>
      </c>
    </row>
    <row r="610" spans="1:9" ht="13.5" customHeight="1">
      <c r="A610" s="27"/>
      <c r="B610" s="21" t="s">
        <v>1119</v>
      </c>
      <c r="C610" s="26"/>
      <c r="D610" s="26"/>
      <c r="E610" s="29" t="s">
        <v>1019</v>
      </c>
      <c r="F610" s="23">
        <f>SUBTOTAL(9,F609:F609)</f>
        <v>500</v>
      </c>
      <c r="G610" s="7">
        <f>SUBTOTAL(9,G609:G609)</f>
        <v>1317</v>
      </c>
      <c r="H610" s="7">
        <f>SUBTOTAL(9,H609:H609)</f>
        <v>719.7</v>
      </c>
      <c r="I610" s="101">
        <f t="shared" si="8"/>
        <v>54.646924829157186</v>
      </c>
    </row>
    <row r="611" spans="1:9" ht="12" customHeight="1">
      <c r="A611" s="26">
        <v>1499</v>
      </c>
      <c r="B611" s="26" t="s">
        <v>333</v>
      </c>
      <c r="C611" s="26">
        <v>5331</v>
      </c>
      <c r="D611" s="26" t="s">
        <v>1197</v>
      </c>
      <c r="E611" s="28" t="s">
        <v>330</v>
      </c>
      <c r="F611" s="19">
        <v>1022</v>
      </c>
      <c r="G611" s="6">
        <v>3637</v>
      </c>
      <c r="H611" s="6">
        <v>3240</v>
      </c>
      <c r="I611" s="99">
        <f t="shared" si="8"/>
        <v>89.08441022821006</v>
      </c>
    </row>
    <row r="612" spans="1:9" ht="13.5" customHeight="1">
      <c r="A612" s="27"/>
      <c r="B612" s="21" t="s">
        <v>1075</v>
      </c>
      <c r="C612" s="26"/>
      <c r="D612" s="26"/>
      <c r="E612" s="29" t="s">
        <v>1020</v>
      </c>
      <c r="F612" s="23">
        <f>SUBTOTAL(9,F611:F611)</f>
        <v>1022</v>
      </c>
      <c r="G612" s="7">
        <f>SUBTOTAL(9,G611:G611)</f>
        <v>3637</v>
      </c>
      <c r="H612" s="7">
        <f>SUBTOTAL(9,H611:H611)</f>
        <v>3240</v>
      </c>
      <c r="I612" s="101">
        <f t="shared" si="8"/>
        <v>89.08441022821006</v>
      </c>
    </row>
    <row r="613" spans="1:9" ht="12" customHeight="1">
      <c r="A613" s="26">
        <v>1500</v>
      </c>
      <c r="B613" s="26" t="s">
        <v>334</v>
      </c>
      <c r="C613" s="26">
        <v>5331</v>
      </c>
      <c r="D613" s="26" t="s">
        <v>1197</v>
      </c>
      <c r="E613" s="28" t="s">
        <v>330</v>
      </c>
      <c r="F613" s="19">
        <v>993</v>
      </c>
      <c r="G613" s="6">
        <v>2641</v>
      </c>
      <c r="H613" s="6">
        <v>2146</v>
      </c>
      <c r="I613" s="99">
        <f t="shared" si="8"/>
        <v>81.2570995834911</v>
      </c>
    </row>
    <row r="614" spans="2:9" ht="13.5" customHeight="1">
      <c r="B614" s="21" t="s">
        <v>1076</v>
      </c>
      <c r="C614" s="26"/>
      <c r="D614" s="26"/>
      <c r="E614" s="29" t="s">
        <v>1021</v>
      </c>
      <c r="F614" s="23">
        <f>SUBTOTAL(9,F613:F613)</f>
        <v>993</v>
      </c>
      <c r="G614" s="7">
        <f>SUBTOTAL(9,G613:G613)</f>
        <v>2641</v>
      </c>
      <c r="H614" s="7">
        <f>SUBTOTAL(9,H613:H613)</f>
        <v>2146</v>
      </c>
      <c r="I614" s="101">
        <f t="shared" si="8"/>
        <v>81.2570995834911</v>
      </c>
    </row>
    <row r="615" spans="1:9" ht="12" customHeight="1">
      <c r="A615" s="26">
        <v>1501</v>
      </c>
      <c r="B615" s="26" t="s">
        <v>335</v>
      </c>
      <c r="C615" s="26">
        <v>5331</v>
      </c>
      <c r="D615" s="26" t="s">
        <v>1197</v>
      </c>
      <c r="E615" s="28" t="s">
        <v>330</v>
      </c>
      <c r="F615" s="19">
        <v>2343</v>
      </c>
      <c r="G615" s="6">
        <v>4383</v>
      </c>
      <c r="H615" s="6">
        <v>3210</v>
      </c>
      <c r="I615" s="99">
        <f t="shared" si="8"/>
        <v>73.23750855578372</v>
      </c>
    </row>
    <row r="616" spans="1:9" ht="13.5" customHeight="1">
      <c r="A616" s="27"/>
      <c r="B616" s="21" t="s">
        <v>1117</v>
      </c>
      <c r="C616" s="26"/>
      <c r="D616" s="26"/>
      <c r="E616" s="29" t="s">
        <v>1022</v>
      </c>
      <c r="F616" s="23">
        <f>SUBTOTAL(9,F615:F615)</f>
        <v>2343</v>
      </c>
      <c r="G616" s="7">
        <f>SUBTOTAL(9,G615:G615)</f>
        <v>4383</v>
      </c>
      <c r="H616" s="7">
        <f>SUBTOTAL(9,H615:H615)</f>
        <v>3210</v>
      </c>
      <c r="I616" s="101">
        <f t="shared" si="8"/>
        <v>73.23750855578372</v>
      </c>
    </row>
    <row r="617" spans="1:9" ht="12" customHeight="1">
      <c r="A617" s="26">
        <v>1502</v>
      </c>
      <c r="B617" s="26" t="s">
        <v>336</v>
      </c>
      <c r="C617" s="26">
        <v>5331</v>
      </c>
      <c r="D617" s="26" t="s">
        <v>1197</v>
      </c>
      <c r="E617" s="28" t="s">
        <v>330</v>
      </c>
      <c r="F617" s="19">
        <v>1678</v>
      </c>
      <c r="G617" s="6">
        <v>3728</v>
      </c>
      <c r="H617" s="6">
        <v>2890</v>
      </c>
      <c r="I617" s="99">
        <f t="shared" si="8"/>
        <v>77.52145922746782</v>
      </c>
    </row>
    <row r="618" spans="1:9" ht="13.5" customHeight="1">
      <c r="A618" s="27"/>
      <c r="B618" s="21" t="s">
        <v>337</v>
      </c>
      <c r="C618" s="26"/>
      <c r="D618" s="26"/>
      <c r="E618" s="29" t="s">
        <v>1023</v>
      </c>
      <c r="F618" s="23">
        <f>SUBTOTAL(9,F617:F617)</f>
        <v>1678</v>
      </c>
      <c r="G618" s="7">
        <f>SUBTOTAL(9,G617:G617)</f>
        <v>3728</v>
      </c>
      <c r="H618" s="7">
        <f>SUBTOTAL(9,H617:H617)</f>
        <v>2890</v>
      </c>
      <c r="I618" s="101">
        <f t="shared" si="8"/>
        <v>77.52145922746782</v>
      </c>
    </row>
    <row r="619" spans="1:9" ht="12" customHeight="1">
      <c r="A619" s="26">
        <v>1503</v>
      </c>
      <c r="B619" s="26" t="s">
        <v>338</v>
      </c>
      <c r="C619" s="26">
        <v>5331</v>
      </c>
      <c r="D619" s="26" t="s">
        <v>1197</v>
      </c>
      <c r="E619" s="28" t="s">
        <v>330</v>
      </c>
      <c r="F619" s="19">
        <v>570</v>
      </c>
      <c r="G619" s="6">
        <v>2468</v>
      </c>
      <c r="H619" s="6">
        <v>2336</v>
      </c>
      <c r="I619" s="99">
        <f t="shared" si="8"/>
        <v>94.6515397082658</v>
      </c>
    </row>
    <row r="620" spans="1:9" ht="13.5" customHeight="1">
      <c r="A620" s="27"/>
      <c r="B620" s="21" t="s">
        <v>1116</v>
      </c>
      <c r="C620" s="26"/>
      <c r="D620" s="26"/>
      <c r="E620" s="29" t="s">
        <v>1024</v>
      </c>
      <c r="F620" s="23">
        <f>SUBTOTAL(9,F619:F619)</f>
        <v>570</v>
      </c>
      <c r="G620" s="7">
        <f>SUBTOTAL(9,G619:G619)</f>
        <v>2468</v>
      </c>
      <c r="H620" s="7">
        <f>SUBTOTAL(9,H619:H619)</f>
        <v>2336</v>
      </c>
      <c r="I620" s="101">
        <f t="shared" si="8"/>
        <v>94.6515397082658</v>
      </c>
    </row>
    <row r="621" spans="1:9" ht="12" customHeight="1">
      <c r="A621" s="26">
        <v>1504</v>
      </c>
      <c r="B621" s="26" t="s">
        <v>339</v>
      </c>
      <c r="C621" s="26">
        <v>5331</v>
      </c>
      <c r="D621" s="26" t="s">
        <v>1197</v>
      </c>
      <c r="E621" s="28" t="s">
        <v>330</v>
      </c>
      <c r="F621" s="19">
        <v>1013</v>
      </c>
      <c r="G621" s="6">
        <v>2879</v>
      </c>
      <c r="H621" s="6">
        <v>2370</v>
      </c>
      <c r="I621" s="99">
        <f t="shared" si="8"/>
        <v>82.32025008683571</v>
      </c>
    </row>
    <row r="622" spans="1:9" ht="13.5" customHeight="1">
      <c r="A622" s="27"/>
      <c r="B622" s="21" t="s">
        <v>1077</v>
      </c>
      <c r="C622" s="26"/>
      <c r="D622" s="26"/>
      <c r="E622" s="29" t="s">
        <v>1025</v>
      </c>
      <c r="F622" s="23">
        <f>SUBTOTAL(9,F621:F621)</f>
        <v>1013</v>
      </c>
      <c r="G622" s="7">
        <f>SUBTOTAL(9,G621:G621)</f>
        <v>2879</v>
      </c>
      <c r="H622" s="7">
        <f>SUBTOTAL(9,H621:H621)</f>
        <v>2370</v>
      </c>
      <c r="I622" s="101">
        <f t="shared" si="8"/>
        <v>82.32025008683571</v>
      </c>
    </row>
    <row r="623" spans="1:9" ht="12" customHeight="1">
      <c r="A623" s="26">
        <v>1505</v>
      </c>
      <c r="B623" s="26" t="s">
        <v>340</v>
      </c>
      <c r="C623" s="26">
        <v>5331</v>
      </c>
      <c r="D623" s="26" t="s">
        <v>1197</v>
      </c>
      <c r="E623" s="28" t="s">
        <v>330</v>
      </c>
      <c r="F623" s="19">
        <v>258</v>
      </c>
      <c r="G623" s="6">
        <v>1385</v>
      </c>
      <c r="H623" s="6">
        <v>1259</v>
      </c>
      <c r="I623" s="99">
        <f t="shared" si="8"/>
        <v>90.90252707581227</v>
      </c>
    </row>
    <row r="624" spans="1:9" ht="13.5" customHeight="1">
      <c r="A624" s="26"/>
      <c r="B624" s="21" t="s">
        <v>1118</v>
      </c>
      <c r="C624" s="26"/>
      <c r="D624" s="26"/>
      <c r="E624" s="29" t="s">
        <v>1026</v>
      </c>
      <c r="F624" s="23">
        <f>SUBTOTAL(9,F623:F623)</f>
        <v>258</v>
      </c>
      <c r="G624" s="7">
        <f>SUBTOTAL(9,G623:G623)</f>
        <v>1385</v>
      </c>
      <c r="H624" s="7">
        <f>SUBTOTAL(9,H623:H623)</f>
        <v>1259</v>
      </c>
      <c r="I624" s="101">
        <f t="shared" si="8"/>
        <v>90.90252707581227</v>
      </c>
    </row>
    <row r="625" spans="1:9" ht="12" customHeight="1">
      <c r="A625" s="26">
        <v>1506</v>
      </c>
      <c r="B625" s="26" t="s">
        <v>341</v>
      </c>
      <c r="C625" s="26">
        <v>5331</v>
      </c>
      <c r="D625" s="26" t="s">
        <v>1197</v>
      </c>
      <c r="E625" s="28" t="s">
        <v>330</v>
      </c>
      <c r="F625" s="19">
        <v>754</v>
      </c>
      <c r="G625" s="6">
        <v>2696</v>
      </c>
      <c r="H625" s="6">
        <v>2320</v>
      </c>
      <c r="I625" s="99">
        <f t="shared" si="8"/>
        <v>86.05341246290801</v>
      </c>
    </row>
    <row r="626" spans="1:9" ht="13.5" customHeight="1">
      <c r="A626" s="27"/>
      <c r="B626" s="21" t="s">
        <v>1078</v>
      </c>
      <c r="C626" s="26"/>
      <c r="D626" s="26"/>
      <c r="E626" s="29" t="s">
        <v>1079</v>
      </c>
      <c r="F626" s="23">
        <f>SUBTOTAL(9,F625:F625)</f>
        <v>754</v>
      </c>
      <c r="G626" s="7">
        <f>SUBTOTAL(9,G625:G625)</f>
        <v>2696</v>
      </c>
      <c r="H626" s="7">
        <f>SUBTOTAL(9,H625:H625)</f>
        <v>2320</v>
      </c>
      <c r="I626" s="101">
        <f t="shared" si="8"/>
        <v>86.05341246290801</v>
      </c>
    </row>
    <row r="627" spans="1:9" ht="12" customHeight="1">
      <c r="A627" s="26">
        <v>1507</v>
      </c>
      <c r="B627" s="26" t="s">
        <v>342</v>
      </c>
      <c r="C627" s="26">
        <v>5331</v>
      </c>
      <c r="D627" s="26" t="s">
        <v>1197</v>
      </c>
      <c r="E627" s="28" t="s">
        <v>330</v>
      </c>
      <c r="F627" s="19">
        <v>609</v>
      </c>
      <c r="G627" s="6">
        <v>1493</v>
      </c>
      <c r="H627" s="6">
        <v>1190</v>
      </c>
      <c r="I627" s="99">
        <f t="shared" si="8"/>
        <v>79.7052913596785</v>
      </c>
    </row>
    <row r="628" spans="1:9" ht="13.5" customHeight="1">
      <c r="A628" s="27"/>
      <c r="B628" s="21" t="s">
        <v>343</v>
      </c>
      <c r="C628" s="26"/>
      <c r="D628" s="26"/>
      <c r="E628" s="29" t="s">
        <v>217</v>
      </c>
      <c r="F628" s="23">
        <f>SUBTOTAL(9,F627:F627)</f>
        <v>609</v>
      </c>
      <c r="G628" s="7">
        <f>SUBTOTAL(9,G627:G627)</f>
        <v>1493</v>
      </c>
      <c r="H628" s="7">
        <f>SUBTOTAL(9,H627:H627)</f>
        <v>1190</v>
      </c>
      <c r="I628" s="101">
        <f t="shared" si="8"/>
        <v>79.7052913596785</v>
      </c>
    </row>
    <row r="629" spans="1:9" ht="12" customHeight="1">
      <c r="A629" s="26">
        <v>1508</v>
      </c>
      <c r="B629" s="26" t="s">
        <v>344</v>
      </c>
      <c r="C629" s="26">
        <v>5331</v>
      </c>
      <c r="D629" s="26" t="s">
        <v>1199</v>
      </c>
      <c r="E629" s="28" t="s">
        <v>330</v>
      </c>
      <c r="F629" s="19">
        <v>3863</v>
      </c>
      <c r="G629" s="6">
        <v>12758</v>
      </c>
      <c r="H629" s="6">
        <v>10827</v>
      </c>
      <c r="I629" s="99">
        <f t="shared" si="8"/>
        <v>84.86439880859069</v>
      </c>
    </row>
    <row r="630" spans="1:9" ht="13.5" customHeight="1">
      <c r="A630" s="27"/>
      <c r="B630" s="21" t="s">
        <v>1080</v>
      </c>
      <c r="C630" s="26"/>
      <c r="D630" s="26"/>
      <c r="E630" s="29" t="s">
        <v>1027</v>
      </c>
      <c r="F630" s="23">
        <f>SUBTOTAL(9,F629:F629)</f>
        <v>3863</v>
      </c>
      <c r="G630" s="7">
        <f>SUBTOTAL(9,G629:G629)</f>
        <v>12758</v>
      </c>
      <c r="H630" s="7">
        <f>SUBTOTAL(9,H629:H629)</f>
        <v>10827</v>
      </c>
      <c r="I630" s="101">
        <f t="shared" si="8"/>
        <v>84.86439880859069</v>
      </c>
    </row>
    <row r="631" spans="1:9" ht="12" customHeight="1">
      <c r="A631" s="26">
        <v>1509</v>
      </c>
      <c r="B631" s="26" t="s">
        <v>345</v>
      </c>
      <c r="C631" s="26">
        <v>5331</v>
      </c>
      <c r="D631" s="26" t="s">
        <v>1199</v>
      </c>
      <c r="E631" s="28" t="s">
        <v>330</v>
      </c>
      <c r="F631" s="19">
        <v>7416</v>
      </c>
      <c r="G631" s="6">
        <v>20453</v>
      </c>
      <c r="H631" s="6">
        <v>16745</v>
      </c>
      <c r="I631" s="99">
        <f t="shared" si="8"/>
        <v>81.8706302253948</v>
      </c>
    </row>
    <row r="632" spans="1:9" ht="13.5" customHeight="1">
      <c r="A632" s="27"/>
      <c r="B632" s="21" t="s">
        <v>1081</v>
      </c>
      <c r="C632" s="26"/>
      <c r="D632" s="26"/>
      <c r="E632" s="29" t="s">
        <v>218</v>
      </c>
      <c r="F632" s="23">
        <f>SUBTOTAL(9,F631:F631)</f>
        <v>7416</v>
      </c>
      <c r="G632" s="7">
        <f>SUBTOTAL(9,G631:G631)</f>
        <v>20453</v>
      </c>
      <c r="H632" s="7">
        <f>SUBTOTAL(9,H631:H631)</f>
        <v>16745</v>
      </c>
      <c r="I632" s="101">
        <f t="shared" si="8"/>
        <v>81.8706302253948</v>
      </c>
    </row>
    <row r="633" spans="1:9" ht="12" customHeight="1">
      <c r="A633" s="26">
        <v>1510</v>
      </c>
      <c r="B633" s="26" t="s">
        <v>346</v>
      </c>
      <c r="C633" s="26">
        <v>5331</v>
      </c>
      <c r="D633" s="26" t="s">
        <v>1199</v>
      </c>
      <c r="E633" s="28" t="s">
        <v>330</v>
      </c>
      <c r="F633" s="19">
        <v>6206</v>
      </c>
      <c r="G633" s="6">
        <v>15994</v>
      </c>
      <c r="H633" s="6">
        <v>12890</v>
      </c>
      <c r="I633" s="99">
        <f t="shared" si="8"/>
        <v>80.59272227085157</v>
      </c>
    </row>
    <row r="634" spans="2:9" ht="13.5" customHeight="1">
      <c r="B634" s="21" t="s">
        <v>1082</v>
      </c>
      <c r="C634" s="26"/>
      <c r="D634" s="26"/>
      <c r="E634" s="29" t="s">
        <v>219</v>
      </c>
      <c r="F634" s="23">
        <f>SUBTOTAL(9,F633:F633)</f>
        <v>6206</v>
      </c>
      <c r="G634" s="7">
        <f>SUBTOTAL(9,G633:G633)</f>
        <v>15994</v>
      </c>
      <c r="H634" s="7">
        <f>SUBTOTAL(9,H633:H633)</f>
        <v>12890</v>
      </c>
      <c r="I634" s="101">
        <f t="shared" si="8"/>
        <v>80.59272227085157</v>
      </c>
    </row>
    <row r="635" spans="1:9" ht="12" customHeight="1">
      <c r="A635" s="26">
        <v>1511</v>
      </c>
      <c r="B635" s="26" t="s">
        <v>347</v>
      </c>
      <c r="C635" s="26">
        <v>5331</v>
      </c>
      <c r="D635" s="26" t="s">
        <v>1199</v>
      </c>
      <c r="E635" s="28" t="s">
        <v>330</v>
      </c>
      <c r="F635" s="19">
        <v>3803</v>
      </c>
      <c r="G635" s="6">
        <v>13426</v>
      </c>
      <c r="H635" s="6">
        <v>11525</v>
      </c>
      <c r="I635" s="99">
        <f t="shared" si="8"/>
        <v>85.84090570534784</v>
      </c>
    </row>
    <row r="636" spans="1:9" ht="13.5" customHeight="1">
      <c r="A636" s="27"/>
      <c r="B636" s="21" t="s">
        <v>348</v>
      </c>
      <c r="C636" s="26"/>
      <c r="D636" s="26"/>
      <c r="E636" s="29" t="s">
        <v>220</v>
      </c>
      <c r="F636" s="23">
        <f>SUBTOTAL(9,F635:F635)</f>
        <v>3803</v>
      </c>
      <c r="G636" s="7">
        <f>SUBTOTAL(9,G635:G635)</f>
        <v>13426</v>
      </c>
      <c r="H636" s="7">
        <f>SUBTOTAL(9,H635:H635)</f>
        <v>11525</v>
      </c>
      <c r="I636" s="101">
        <f t="shared" si="8"/>
        <v>85.84090570534784</v>
      </c>
    </row>
    <row r="637" spans="1:9" ht="12" customHeight="1">
      <c r="A637" s="26">
        <v>1512</v>
      </c>
      <c r="B637" s="26" t="s">
        <v>349</v>
      </c>
      <c r="C637" s="26">
        <v>5331</v>
      </c>
      <c r="D637" s="26" t="s">
        <v>1199</v>
      </c>
      <c r="E637" s="28" t="s">
        <v>330</v>
      </c>
      <c r="F637" s="19">
        <v>3556</v>
      </c>
      <c r="G637" s="6">
        <v>9992</v>
      </c>
      <c r="H637" s="6">
        <v>8212</v>
      </c>
      <c r="I637" s="99">
        <f t="shared" si="8"/>
        <v>82.1857485988791</v>
      </c>
    </row>
    <row r="638" spans="1:9" ht="12" customHeight="1">
      <c r="A638" s="26">
        <v>1512</v>
      </c>
      <c r="B638" s="26">
        <v>217</v>
      </c>
      <c r="C638" s="26">
        <v>5331</v>
      </c>
      <c r="D638" s="26">
        <v>3429</v>
      </c>
      <c r="E638" s="28" t="s">
        <v>330</v>
      </c>
      <c r="F638" s="19">
        <v>0</v>
      </c>
      <c r="G638" s="6">
        <v>40</v>
      </c>
      <c r="H638" s="6">
        <v>40</v>
      </c>
      <c r="I638" s="99">
        <f t="shared" si="8"/>
        <v>100</v>
      </c>
    </row>
    <row r="639" spans="1:9" ht="13.5" customHeight="1">
      <c r="A639" s="27"/>
      <c r="B639" s="21" t="s">
        <v>350</v>
      </c>
      <c r="C639" s="26"/>
      <c r="D639" s="26"/>
      <c r="E639" s="29" t="s">
        <v>1028</v>
      </c>
      <c r="F639" s="23">
        <f>SUBTOTAL(9,F637:F637)</f>
        <v>3556</v>
      </c>
      <c r="G639" s="7">
        <f>SUBTOTAL(9,G637:G638)</f>
        <v>10032</v>
      </c>
      <c r="H639" s="7">
        <f>SUBTOTAL(9,H637:H638)</f>
        <v>8252</v>
      </c>
      <c r="I639" s="101">
        <f aca="true" t="shared" si="9" ref="I639:I696">(H639/G639)*100</f>
        <v>82.25677830940988</v>
      </c>
    </row>
    <row r="640" spans="1:9" ht="12" customHeight="1">
      <c r="A640" s="26">
        <v>1513</v>
      </c>
      <c r="B640" s="26" t="s">
        <v>351</v>
      </c>
      <c r="C640" s="26">
        <v>5331</v>
      </c>
      <c r="D640" s="26" t="s">
        <v>1199</v>
      </c>
      <c r="E640" s="28" t="s">
        <v>330</v>
      </c>
      <c r="F640" s="19">
        <v>4727</v>
      </c>
      <c r="G640" s="6">
        <v>10404</v>
      </c>
      <c r="H640" s="6">
        <v>8041</v>
      </c>
      <c r="I640" s="99">
        <f t="shared" si="9"/>
        <v>77.2875816993464</v>
      </c>
    </row>
    <row r="641" spans="1:9" ht="13.5" customHeight="1">
      <c r="A641" s="27"/>
      <c r="B641" s="21" t="s">
        <v>352</v>
      </c>
      <c r="C641" s="26"/>
      <c r="D641" s="26"/>
      <c r="E641" s="29" t="s">
        <v>1029</v>
      </c>
      <c r="F641" s="23">
        <f>SUBTOTAL(9,F640:F640)</f>
        <v>4727</v>
      </c>
      <c r="G641" s="7">
        <f>SUBTOTAL(9,G640:G640)</f>
        <v>10404</v>
      </c>
      <c r="H641" s="7">
        <f>SUBTOTAL(9,H640:H640)</f>
        <v>8041</v>
      </c>
      <c r="I641" s="101">
        <f t="shared" si="9"/>
        <v>77.2875816993464</v>
      </c>
    </row>
    <row r="642" spans="1:9" ht="12" customHeight="1">
      <c r="A642" s="26">
        <v>1514</v>
      </c>
      <c r="B642" s="26" t="s">
        <v>353</v>
      </c>
      <c r="C642" s="26">
        <v>5331</v>
      </c>
      <c r="D642" s="26" t="s">
        <v>1199</v>
      </c>
      <c r="E642" s="28" t="s">
        <v>330</v>
      </c>
      <c r="F642" s="19">
        <v>1383</v>
      </c>
      <c r="G642" s="6">
        <v>7211</v>
      </c>
      <c r="H642" s="6">
        <v>6518</v>
      </c>
      <c r="I642" s="99">
        <f t="shared" si="9"/>
        <v>90.38968242962142</v>
      </c>
    </row>
    <row r="643" spans="1:9" ht="13.5" customHeight="1">
      <c r="A643" s="27"/>
      <c r="B643" s="21" t="s">
        <v>354</v>
      </c>
      <c r="C643" s="26"/>
      <c r="D643" s="26"/>
      <c r="E643" s="29" t="s">
        <v>1030</v>
      </c>
      <c r="F643" s="23">
        <f>SUBTOTAL(9,F642:F642)</f>
        <v>1383</v>
      </c>
      <c r="G643" s="7">
        <f>SUBTOTAL(9,G642:G642)</f>
        <v>7211</v>
      </c>
      <c r="H643" s="7">
        <f>SUBTOTAL(9,H642:H642)</f>
        <v>6518</v>
      </c>
      <c r="I643" s="101">
        <f t="shared" si="9"/>
        <v>90.38968242962142</v>
      </c>
    </row>
    <row r="644" spans="1:9" ht="12" customHeight="1">
      <c r="A644" s="26">
        <v>1515</v>
      </c>
      <c r="B644" s="26" t="s">
        <v>355</v>
      </c>
      <c r="C644" s="26">
        <v>5331</v>
      </c>
      <c r="D644" s="26" t="s">
        <v>1199</v>
      </c>
      <c r="E644" s="28" t="s">
        <v>330</v>
      </c>
      <c r="F644" s="19">
        <v>3035</v>
      </c>
      <c r="G644" s="6">
        <v>9148</v>
      </c>
      <c r="H644" s="6">
        <v>8031</v>
      </c>
      <c r="I644" s="99">
        <f t="shared" si="9"/>
        <v>87.78968080454744</v>
      </c>
    </row>
    <row r="645" spans="2:9" ht="13.5" customHeight="1">
      <c r="B645" s="21" t="s">
        <v>1083</v>
      </c>
      <c r="C645" s="26"/>
      <c r="D645" s="26"/>
      <c r="E645" s="29" t="s">
        <v>221</v>
      </c>
      <c r="F645" s="23">
        <f>SUBTOTAL(9,F644:F644)</f>
        <v>3035</v>
      </c>
      <c r="G645" s="7">
        <f>SUBTOTAL(9,G644:G644)</f>
        <v>9148</v>
      </c>
      <c r="H645" s="7">
        <f>SUBTOTAL(9,H644:H644)</f>
        <v>8031</v>
      </c>
      <c r="I645" s="101">
        <f t="shared" si="9"/>
        <v>87.78968080454744</v>
      </c>
    </row>
    <row r="646" spans="1:9" ht="12" customHeight="1">
      <c r="A646" s="26">
        <v>1516</v>
      </c>
      <c r="B646" s="26" t="s">
        <v>356</v>
      </c>
      <c r="C646" s="26">
        <v>5331</v>
      </c>
      <c r="D646" s="26" t="s">
        <v>1199</v>
      </c>
      <c r="E646" s="28" t="s">
        <v>330</v>
      </c>
      <c r="F646" s="19">
        <v>3285</v>
      </c>
      <c r="G646" s="6">
        <v>11900</v>
      </c>
      <c r="H646" s="6">
        <v>10253</v>
      </c>
      <c r="I646" s="99">
        <f t="shared" si="9"/>
        <v>86.15966386554622</v>
      </c>
    </row>
    <row r="647" spans="2:9" ht="13.5" customHeight="1">
      <c r="B647" s="21" t="s">
        <v>1084</v>
      </c>
      <c r="C647" s="26"/>
      <c r="D647" s="26"/>
      <c r="E647" s="29" t="s">
        <v>1085</v>
      </c>
      <c r="F647" s="23">
        <f>SUBTOTAL(9,F646:F646)</f>
        <v>3285</v>
      </c>
      <c r="G647" s="7">
        <f>SUBTOTAL(9,G646:G646)</f>
        <v>11900</v>
      </c>
      <c r="H647" s="7">
        <f>SUBTOTAL(9,H646:H646)</f>
        <v>10253</v>
      </c>
      <c r="I647" s="101">
        <f t="shared" si="9"/>
        <v>86.15966386554622</v>
      </c>
    </row>
    <row r="648" spans="1:9" ht="12" customHeight="1">
      <c r="A648" s="26">
        <v>1517</v>
      </c>
      <c r="B648" s="26" t="s">
        <v>357</v>
      </c>
      <c r="C648" s="26">
        <v>5331</v>
      </c>
      <c r="D648" s="26" t="s">
        <v>1199</v>
      </c>
      <c r="E648" s="28" t="s">
        <v>330</v>
      </c>
      <c r="F648" s="19">
        <v>4159</v>
      </c>
      <c r="G648" s="6">
        <v>12123</v>
      </c>
      <c r="H648" s="6">
        <v>10040</v>
      </c>
      <c r="I648" s="99">
        <f t="shared" si="9"/>
        <v>82.81778437680443</v>
      </c>
    </row>
    <row r="649" spans="1:9" ht="13.5" customHeight="1">
      <c r="A649" s="26"/>
      <c r="B649" s="21" t="s">
        <v>1086</v>
      </c>
      <c r="C649" s="26"/>
      <c r="D649" s="26"/>
      <c r="E649" s="29" t="s">
        <v>1087</v>
      </c>
      <c r="F649" s="23">
        <f>SUBTOTAL(9,F648:F648)</f>
        <v>4159</v>
      </c>
      <c r="G649" s="7">
        <f>SUBTOTAL(9,G648:G648)</f>
        <v>12123</v>
      </c>
      <c r="H649" s="7">
        <f>SUBTOTAL(9,H648:H648)</f>
        <v>10040</v>
      </c>
      <c r="I649" s="101">
        <f t="shared" si="9"/>
        <v>82.81778437680443</v>
      </c>
    </row>
    <row r="650" spans="1:9" ht="12" customHeight="1">
      <c r="A650" s="26">
        <v>1518</v>
      </c>
      <c r="B650" s="26" t="s">
        <v>358</v>
      </c>
      <c r="C650" s="26">
        <v>5331</v>
      </c>
      <c r="D650" s="26" t="s">
        <v>1199</v>
      </c>
      <c r="E650" s="28" t="s">
        <v>330</v>
      </c>
      <c r="F650" s="19">
        <v>2806</v>
      </c>
      <c r="G650" s="6">
        <v>7890</v>
      </c>
      <c r="H650" s="6">
        <v>6488</v>
      </c>
      <c r="I650" s="99">
        <f t="shared" si="9"/>
        <v>82.23067173637516</v>
      </c>
    </row>
    <row r="651" spans="2:9" ht="13.5" customHeight="1">
      <c r="B651" s="21" t="s">
        <v>1088</v>
      </c>
      <c r="C651" s="26"/>
      <c r="D651" s="26"/>
      <c r="E651" s="29" t="s">
        <v>359</v>
      </c>
      <c r="F651" s="23">
        <f>SUBTOTAL(9,F650:F650)</f>
        <v>2806</v>
      </c>
      <c r="G651" s="7">
        <f>SUBTOTAL(9,G650:G650)</f>
        <v>7890</v>
      </c>
      <c r="H651" s="7">
        <f>SUBTOTAL(9,H650:H650)</f>
        <v>6488</v>
      </c>
      <c r="I651" s="101">
        <f t="shared" si="9"/>
        <v>82.23067173637516</v>
      </c>
    </row>
    <row r="652" spans="1:9" ht="12" customHeight="1">
      <c r="A652" s="26">
        <v>1519</v>
      </c>
      <c r="B652" s="26" t="s">
        <v>360</v>
      </c>
      <c r="C652" s="26">
        <v>5331</v>
      </c>
      <c r="D652" s="26" t="s">
        <v>1199</v>
      </c>
      <c r="E652" s="28" t="s">
        <v>330</v>
      </c>
      <c r="F652" s="19">
        <v>3167</v>
      </c>
      <c r="G652" s="6">
        <v>10102</v>
      </c>
      <c r="H652" s="6">
        <v>8519</v>
      </c>
      <c r="I652" s="99">
        <f t="shared" si="9"/>
        <v>84.32983567610374</v>
      </c>
    </row>
    <row r="653" spans="1:9" ht="13.5" customHeight="1">
      <c r="A653" s="27"/>
      <c r="B653" s="21" t="s">
        <v>361</v>
      </c>
      <c r="C653" s="26"/>
      <c r="D653" s="26"/>
      <c r="E653" s="29" t="s">
        <v>1031</v>
      </c>
      <c r="F653" s="23">
        <f>SUBTOTAL(9,F652:F652)</f>
        <v>3167</v>
      </c>
      <c r="G653" s="7">
        <f>SUBTOTAL(9,G652:G652)</f>
        <v>10102</v>
      </c>
      <c r="H653" s="7">
        <f>SUBTOTAL(9,H652:H652)</f>
        <v>8519</v>
      </c>
      <c r="I653" s="101">
        <f t="shared" si="9"/>
        <v>84.32983567610374</v>
      </c>
    </row>
    <row r="654" spans="1:9" ht="12" customHeight="1">
      <c r="A654" s="26">
        <v>1520</v>
      </c>
      <c r="B654" s="26" t="s">
        <v>362</v>
      </c>
      <c r="C654" s="26">
        <v>5331</v>
      </c>
      <c r="D654" s="26" t="s">
        <v>1199</v>
      </c>
      <c r="E654" s="28" t="s">
        <v>330</v>
      </c>
      <c r="F654" s="19">
        <v>2361</v>
      </c>
      <c r="G654" s="6">
        <v>10493</v>
      </c>
      <c r="H654" s="6">
        <v>9308</v>
      </c>
      <c r="I654" s="99">
        <f t="shared" si="9"/>
        <v>88.70675688554275</v>
      </c>
    </row>
    <row r="655" spans="1:9" ht="13.5" customHeight="1">
      <c r="A655" s="27"/>
      <c r="B655" s="21" t="s">
        <v>1089</v>
      </c>
      <c r="C655" s="26"/>
      <c r="D655" s="26"/>
      <c r="E655" s="29" t="s">
        <v>1032</v>
      </c>
      <c r="F655" s="23">
        <f>SUBTOTAL(9,F654:F654)</f>
        <v>2361</v>
      </c>
      <c r="G655" s="7">
        <f>SUBTOTAL(9,G654:G654)</f>
        <v>10493</v>
      </c>
      <c r="H655" s="7">
        <f>SUBTOTAL(9,H654:H654)</f>
        <v>9308</v>
      </c>
      <c r="I655" s="101">
        <f t="shared" si="9"/>
        <v>88.70675688554275</v>
      </c>
    </row>
    <row r="656" spans="1:9" ht="12" customHeight="1">
      <c r="A656" s="26">
        <v>1521</v>
      </c>
      <c r="B656" s="26" t="s">
        <v>363</v>
      </c>
      <c r="C656" s="26">
        <v>5331</v>
      </c>
      <c r="D656" s="26" t="s">
        <v>1199</v>
      </c>
      <c r="E656" s="28" t="s">
        <v>330</v>
      </c>
      <c r="F656" s="78">
        <v>5162</v>
      </c>
      <c r="G656" s="95">
        <v>12051</v>
      </c>
      <c r="H656" s="95">
        <v>9469</v>
      </c>
      <c r="I656" s="99">
        <f t="shared" si="9"/>
        <v>78.57439216662517</v>
      </c>
    </row>
    <row r="657" spans="1:9" ht="13.5" customHeight="1">
      <c r="A657" s="27"/>
      <c r="B657" s="21" t="s">
        <v>1090</v>
      </c>
      <c r="C657" s="26"/>
      <c r="D657" s="26"/>
      <c r="E657" s="29" t="s">
        <v>222</v>
      </c>
      <c r="F657" s="23">
        <f>SUBTOTAL(9,F656:F656)</f>
        <v>5162</v>
      </c>
      <c r="G657" s="7">
        <f>SUBTOTAL(9,G656:G656)</f>
        <v>12051</v>
      </c>
      <c r="H657" s="7">
        <f>SUBTOTAL(9,H656:H656)</f>
        <v>9469</v>
      </c>
      <c r="I657" s="101">
        <f t="shared" si="9"/>
        <v>78.57439216662517</v>
      </c>
    </row>
    <row r="658" spans="1:9" ht="12" customHeight="1">
      <c r="A658" s="26">
        <v>1522</v>
      </c>
      <c r="B658" s="26" t="s">
        <v>364</v>
      </c>
      <c r="C658" s="26">
        <v>5331</v>
      </c>
      <c r="D658" s="26" t="s">
        <v>1199</v>
      </c>
      <c r="E658" s="28" t="s">
        <v>330</v>
      </c>
      <c r="F658" s="78">
        <v>2622</v>
      </c>
      <c r="G658" s="95">
        <v>9416</v>
      </c>
      <c r="H658" s="95">
        <v>8102</v>
      </c>
      <c r="I658" s="99">
        <f t="shared" si="9"/>
        <v>86.04502973661852</v>
      </c>
    </row>
    <row r="659" spans="1:9" ht="13.5" customHeight="1">
      <c r="A659" s="27"/>
      <c r="B659" s="21" t="s">
        <v>1091</v>
      </c>
      <c r="C659" s="26"/>
      <c r="D659" s="26"/>
      <c r="E659" s="29" t="s">
        <v>1033</v>
      </c>
      <c r="F659" s="23">
        <f>SUBTOTAL(9,F658:F658)</f>
        <v>2622</v>
      </c>
      <c r="G659" s="7">
        <f>SUBTOTAL(9,G658:G658)</f>
        <v>9416</v>
      </c>
      <c r="H659" s="7">
        <f>SUBTOTAL(9,H658:H658)</f>
        <v>8102</v>
      </c>
      <c r="I659" s="101">
        <f t="shared" si="9"/>
        <v>86.04502973661852</v>
      </c>
    </row>
    <row r="660" spans="1:9" ht="12" customHeight="1">
      <c r="A660" s="26">
        <v>1523</v>
      </c>
      <c r="B660" s="26" t="s">
        <v>365</v>
      </c>
      <c r="C660" s="26">
        <v>5331</v>
      </c>
      <c r="D660" s="26" t="s">
        <v>1216</v>
      </c>
      <c r="E660" s="28" t="s">
        <v>330</v>
      </c>
      <c r="F660" s="19">
        <v>1086</v>
      </c>
      <c r="G660" s="6">
        <v>2741</v>
      </c>
      <c r="H660" s="6">
        <v>2195</v>
      </c>
      <c r="I660" s="99">
        <f t="shared" si="9"/>
        <v>80.08026267785479</v>
      </c>
    </row>
    <row r="661" spans="1:9" ht="13.5" customHeight="1">
      <c r="A661" s="27"/>
      <c r="B661" s="21" t="s">
        <v>1092</v>
      </c>
      <c r="C661" s="26"/>
      <c r="D661" s="26"/>
      <c r="E661" s="29" t="s">
        <v>1042</v>
      </c>
      <c r="F661" s="23">
        <f>SUBTOTAL(9,F660:F660)</f>
        <v>1086</v>
      </c>
      <c r="G661" s="7">
        <f>SUBTOTAL(9,G660:G660)</f>
        <v>2741</v>
      </c>
      <c r="H661" s="7">
        <f>SUBTOTAL(9,H660:H660)</f>
        <v>2195</v>
      </c>
      <c r="I661" s="101">
        <f t="shared" si="9"/>
        <v>80.08026267785479</v>
      </c>
    </row>
    <row r="662" spans="1:9" ht="12" customHeight="1">
      <c r="A662" s="26">
        <v>1524</v>
      </c>
      <c r="B662" s="26">
        <v>230</v>
      </c>
      <c r="C662" s="26">
        <v>5331</v>
      </c>
      <c r="D662" s="26">
        <v>3111</v>
      </c>
      <c r="E662" s="28" t="s">
        <v>330</v>
      </c>
      <c r="F662" s="19">
        <v>728</v>
      </c>
      <c r="G662" s="6">
        <v>2523</v>
      </c>
      <c r="H662" s="6">
        <v>2085</v>
      </c>
      <c r="I662" s="99">
        <f t="shared" si="9"/>
        <v>82.63971462544589</v>
      </c>
    </row>
    <row r="663" spans="1:9" ht="13.5" customHeight="1">
      <c r="A663" s="27"/>
      <c r="B663" s="21" t="s">
        <v>1103</v>
      </c>
      <c r="C663" s="26"/>
      <c r="D663" s="26"/>
      <c r="E663" s="29" t="s">
        <v>1219</v>
      </c>
      <c r="F663" s="23">
        <f>SUBTOTAL(9,F662:F662)</f>
        <v>728</v>
      </c>
      <c r="G663" s="7">
        <f>SUBTOTAL(9,G662:G662)</f>
        <v>2523</v>
      </c>
      <c r="H663" s="7">
        <f>SUBTOTAL(9,H662:H662)</f>
        <v>2085</v>
      </c>
      <c r="I663" s="101">
        <f t="shared" si="9"/>
        <v>82.63971462544589</v>
      </c>
    </row>
    <row r="664" spans="1:9" ht="12" customHeight="1">
      <c r="A664" s="26">
        <v>1525</v>
      </c>
      <c r="B664" s="26">
        <v>231</v>
      </c>
      <c r="C664" s="26">
        <v>5331</v>
      </c>
      <c r="D664" s="26">
        <v>3111</v>
      </c>
      <c r="E664" s="28" t="s">
        <v>330</v>
      </c>
      <c r="F664" s="19">
        <v>1300</v>
      </c>
      <c r="G664" s="6">
        <v>4271</v>
      </c>
      <c r="H664" s="6">
        <v>3619</v>
      </c>
      <c r="I664" s="99">
        <f t="shared" si="9"/>
        <v>84.73425427300398</v>
      </c>
    </row>
    <row r="665" spans="1:9" ht="13.5" customHeight="1">
      <c r="A665" s="27"/>
      <c r="B665" s="21" t="s">
        <v>1104</v>
      </c>
      <c r="C665" s="26"/>
      <c r="D665" s="26"/>
      <c r="E665" s="29" t="s">
        <v>265</v>
      </c>
      <c r="F665" s="23">
        <f>SUBTOTAL(9,F664:F664)</f>
        <v>1300</v>
      </c>
      <c r="G665" s="7">
        <f>SUBTOTAL(9,G664:G664)</f>
        <v>4271</v>
      </c>
      <c r="H665" s="7">
        <f>SUBTOTAL(9,H664:H664)</f>
        <v>3619</v>
      </c>
      <c r="I665" s="101">
        <f t="shared" si="9"/>
        <v>84.73425427300398</v>
      </c>
    </row>
    <row r="666" spans="1:9" ht="12" customHeight="1">
      <c r="A666" s="26">
        <v>1526</v>
      </c>
      <c r="B666" s="26">
        <v>232</v>
      </c>
      <c r="C666" s="26">
        <v>5331</v>
      </c>
      <c r="D666" s="26">
        <v>3111</v>
      </c>
      <c r="E666" s="28" t="s">
        <v>330</v>
      </c>
      <c r="F666" s="19">
        <v>852</v>
      </c>
      <c r="G666" s="6">
        <v>2765.5</v>
      </c>
      <c r="H666" s="6">
        <v>2339.5</v>
      </c>
      <c r="I666" s="99">
        <f t="shared" si="9"/>
        <v>84.59591393961308</v>
      </c>
    </row>
    <row r="667" spans="1:9" ht="13.5" customHeight="1">
      <c r="A667" s="27"/>
      <c r="B667" s="21" t="s">
        <v>1105</v>
      </c>
      <c r="C667" s="26"/>
      <c r="D667" s="26"/>
      <c r="E667" s="29" t="s">
        <v>1214</v>
      </c>
      <c r="F667" s="23">
        <f>SUBTOTAL(9,F666:F666)</f>
        <v>852</v>
      </c>
      <c r="G667" s="7">
        <f>SUBTOTAL(9,G666:G666)</f>
        <v>2765.5</v>
      </c>
      <c r="H667" s="7">
        <f>SUBTOTAL(9,H666:H666)</f>
        <v>2339.5</v>
      </c>
      <c r="I667" s="101">
        <f t="shared" si="9"/>
        <v>84.59591393961308</v>
      </c>
    </row>
    <row r="668" spans="1:9" ht="12" customHeight="1">
      <c r="A668" s="26">
        <v>1527</v>
      </c>
      <c r="B668" s="26">
        <v>233</v>
      </c>
      <c r="C668" s="26">
        <v>5331</v>
      </c>
      <c r="D668" s="26">
        <v>3111</v>
      </c>
      <c r="E668" s="28" t="s">
        <v>330</v>
      </c>
      <c r="F668" s="19">
        <v>645</v>
      </c>
      <c r="G668" s="6">
        <v>2652</v>
      </c>
      <c r="H668" s="6">
        <v>2331</v>
      </c>
      <c r="I668" s="99">
        <f t="shared" si="9"/>
        <v>87.89592760180996</v>
      </c>
    </row>
    <row r="669" spans="1:9" ht="13.5" customHeight="1">
      <c r="A669" s="54"/>
      <c r="B669" s="21" t="s">
        <v>1110</v>
      </c>
      <c r="C669" s="26"/>
      <c r="D669" s="26"/>
      <c r="E669" s="29" t="s">
        <v>1217</v>
      </c>
      <c r="F669" s="23">
        <f>SUBTOTAL(9,F668:F668)</f>
        <v>645</v>
      </c>
      <c r="G669" s="7">
        <f>SUBTOTAL(9,G668:G668)</f>
        <v>2652</v>
      </c>
      <c r="H669" s="7">
        <f>SUBTOTAL(9,H668:H668)</f>
        <v>2331</v>
      </c>
      <c r="I669" s="101">
        <f t="shared" si="9"/>
        <v>87.89592760180996</v>
      </c>
    </row>
    <row r="670" spans="1:9" ht="12" customHeight="1">
      <c r="A670" s="26">
        <v>1528</v>
      </c>
      <c r="B670" s="26">
        <v>234</v>
      </c>
      <c r="C670" s="26">
        <v>5331</v>
      </c>
      <c r="D670" s="26">
        <v>3111</v>
      </c>
      <c r="E670" s="28" t="s">
        <v>330</v>
      </c>
      <c r="F670" s="19">
        <v>913</v>
      </c>
      <c r="G670" s="6">
        <v>2533</v>
      </c>
      <c r="H670" s="6">
        <v>2076</v>
      </c>
      <c r="I670" s="99">
        <f t="shared" si="9"/>
        <v>81.95815238847217</v>
      </c>
    </row>
    <row r="671" spans="1:9" ht="13.5" customHeight="1">
      <c r="A671" s="27"/>
      <c r="B671" s="21" t="s">
        <v>1111</v>
      </c>
      <c r="C671" s="26"/>
      <c r="D671" s="26"/>
      <c r="E671" s="29" t="s">
        <v>1218</v>
      </c>
      <c r="F671" s="23">
        <f>SUBTOTAL(9,F670:F670)</f>
        <v>913</v>
      </c>
      <c r="G671" s="7">
        <f>SUBTOTAL(9,G670:G670)</f>
        <v>2533</v>
      </c>
      <c r="H671" s="7">
        <f>SUBTOTAL(9,H670:H670)</f>
        <v>2076</v>
      </c>
      <c r="I671" s="101">
        <f t="shared" si="9"/>
        <v>81.95815238847217</v>
      </c>
    </row>
    <row r="672" spans="1:9" ht="12" customHeight="1">
      <c r="A672" s="26">
        <v>1529</v>
      </c>
      <c r="B672" s="26">
        <v>235</v>
      </c>
      <c r="C672" s="26">
        <v>5331</v>
      </c>
      <c r="D672" s="26">
        <v>3111</v>
      </c>
      <c r="E672" s="28" t="s">
        <v>330</v>
      </c>
      <c r="F672" s="19">
        <v>523</v>
      </c>
      <c r="G672" s="6">
        <v>2027</v>
      </c>
      <c r="H672" s="6">
        <v>1698</v>
      </c>
      <c r="I672" s="99">
        <f t="shared" si="9"/>
        <v>83.76911692155895</v>
      </c>
    </row>
    <row r="673" spans="1:9" ht="13.5" customHeight="1">
      <c r="A673" s="27"/>
      <c r="B673" s="77" t="s">
        <v>1112</v>
      </c>
      <c r="C673" s="26"/>
      <c r="D673" s="26"/>
      <c r="E673" s="29" t="s">
        <v>266</v>
      </c>
      <c r="F673" s="23">
        <f>SUBTOTAL(9,F672:F672)</f>
        <v>523</v>
      </c>
      <c r="G673" s="7">
        <f>SUBTOTAL(9,G672:G672)</f>
        <v>2027</v>
      </c>
      <c r="H673" s="7">
        <f>SUBTOTAL(9,H672:H672)</f>
        <v>1698</v>
      </c>
      <c r="I673" s="101">
        <f t="shared" si="9"/>
        <v>83.76911692155895</v>
      </c>
    </row>
    <row r="674" spans="1:9" ht="12" customHeight="1">
      <c r="A674" s="26">
        <v>1530</v>
      </c>
      <c r="B674" s="26">
        <v>236</v>
      </c>
      <c r="C674" s="26">
        <v>5331</v>
      </c>
      <c r="D674" s="26">
        <v>3113</v>
      </c>
      <c r="E674" s="28" t="s">
        <v>330</v>
      </c>
      <c r="F674" s="78">
        <v>754</v>
      </c>
      <c r="G674" s="95">
        <v>2542</v>
      </c>
      <c r="H674" s="95">
        <v>2166</v>
      </c>
      <c r="I674" s="99">
        <f t="shared" si="9"/>
        <v>85.20849724626278</v>
      </c>
    </row>
    <row r="675" spans="1:9" ht="13.5" customHeight="1">
      <c r="A675" s="27"/>
      <c r="B675" s="21" t="s">
        <v>1113</v>
      </c>
      <c r="C675" s="26"/>
      <c r="D675" s="26"/>
      <c r="E675" s="29" t="s">
        <v>223</v>
      </c>
      <c r="F675" s="23">
        <f>SUBTOTAL(9,F674:F674)</f>
        <v>754</v>
      </c>
      <c r="G675" s="7">
        <f>SUBTOTAL(9,G674:G674)</f>
        <v>2542</v>
      </c>
      <c r="H675" s="7">
        <f>SUBTOTAL(9,H674:H674)</f>
        <v>2166</v>
      </c>
      <c r="I675" s="101">
        <f t="shared" si="9"/>
        <v>85.20849724626278</v>
      </c>
    </row>
    <row r="676" spans="1:9" ht="12" customHeight="1">
      <c r="A676" s="26">
        <v>1531</v>
      </c>
      <c r="B676" s="26">
        <v>237</v>
      </c>
      <c r="C676" s="26">
        <v>5331</v>
      </c>
      <c r="D676" s="26">
        <v>3113</v>
      </c>
      <c r="E676" s="28" t="s">
        <v>330</v>
      </c>
      <c r="F676" s="78">
        <v>1675</v>
      </c>
      <c r="G676" s="95">
        <v>3984</v>
      </c>
      <c r="H676" s="95">
        <v>3349</v>
      </c>
      <c r="I676" s="99">
        <f t="shared" si="9"/>
        <v>84.06124497991968</v>
      </c>
    </row>
    <row r="677" spans="1:9" ht="13.5" customHeight="1">
      <c r="A677" s="27"/>
      <c r="B677" s="21" t="s">
        <v>1114</v>
      </c>
      <c r="C677" s="26"/>
      <c r="D677" s="26"/>
      <c r="E677" s="29" t="s">
        <v>224</v>
      </c>
      <c r="F677" s="23">
        <f>SUBTOTAL(9,F676:F676)</f>
        <v>1675</v>
      </c>
      <c r="G677" s="7">
        <f>SUBTOTAL(9,G676:G676)</f>
        <v>3984</v>
      </c>
      <c r="H677" s="7">
        <f>SUBTOTAL(9,H676:H676)</f>
        <v>3349</v>
      </c>
      <c r="I677" s="101">
        <f t="shared" si="9"/>
        <v>84.06124497991968</v>
      </c>
    </row>
    <row r="678" spans="1:9" ht="12" customHeight="1">
      <c r="A678" s="26">
        <v>1532</v>
      </c>
      <c r="B678" s="26">
        <v>238</v>
      </c>
      <c r="C678" s="26">
        <v>5331</v>
      </c>
      <c r="D678" s="26" t="s">
        <v>1216</v>
      </c>
      <c r="E678" s="28" t="s">
        <v>330</v>
      </c>
      <c r="F678" s="19">
        <v>760</v>
      </c>
      <c r="G678" s="6">
        <v>2328</v>
      </c>
      <c r="H678" s="6">
        <v>1976</v>
      </c>
      <c r="I678" s="99">
        <f t="shared" si="9"/>
        <v>84.87972508591065</v>
      </c>
    </row>
    <row r="679" spans="1:9" ht="13.5" customHeight="1">
      <c r="A679" s="26"/>
      <c r="B679" s="21" t="s">
        <v>1115</v>
      </c>
      <c r="C679" s="26"/>
      <c r="D679" s="26"/>
      <c r="E679" s="29" t="s">
        <v>1220</v>
      </c>
      <c r="F679" s="23">
        <f>SUBTOTAL(9,F678:F678)</f>
        <v>760</v>
      </c>
      <c r="G679" s="7">
        <f>SUBTOTAL(9,G678:G678)</f>
        <v>2328</v>
      </c>
      <c r="H679" s="7">
        <f>SUBTOTAL(9,H678:H678)</f>
        <v>1976</v>
      </c>
      <c r="I679" s="101">
        <f t="shared" si="9"/>
        <v>84.87972508591065</v>
      </c>
    </row>
    <row r="680" spans="1:9" ht="12" customHeight="1">
      <c r="A680" s="26">
        <v>1533</v>
      </c>
      <c r="B680" s="26" t="s">
        <v>1093</v>
      </c>
      <c r="C680" s="26">
        <v>5331</v>
      </c>
      <c r="D680" s="26">
        <v>3539</v>
      </c>
      <c r="E680" s="28" t="s">
        <v>330</v>
      </c>
      <c r="F680" s="19">
        <v>12800</v>
      </c>
      <c r="G680" s="6">
        <v>13160</v>
      </c>
      <c r="H680" s="6">
        <v>6396</v>
      </c>
      <c r="I680" s="99">
        <f t="shared" si="9"/>
        <v>48.60182370820669</v>
      </c>
    </row>
    <row r="681" spans="1:33" s="58" customFormat="1" ht="13.5" customHeight="1">
      <c r="A681" s="27"/>
      <c r="B681" s="55" t="s">
        <v>1094</v>
      </c>
      <c r="C681" s="464"/>
      <c r="D681" s="464"/>
      <c r="E681" s="56" t="s">
        <v>1291</v>
      </c>
      <c r="F681" s="57">
        <f>SUBTOTAL(9,F680:F680)</f>
        <v>12800</v>
      </c>
      <c r="G681" s="96">
        <f>SUBTOTAL(9,G680:G680)</f>
        <v>13160</v>
      </c>
      <c r="H681" s="96">
        <f>SUBTOTAL(9,H680:H680)</f>
        <v>6396</v>
      </c>
      <c r="I681" s="101">
        <f t="shared" si="9"/>
        <v>48.60182370820669</v>
      </c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</row>
    <row r="682" spans="1:9" ht="12" customHeight="1">
      <c r="A682" s="26">
        <v>1534</v>
      </c>
      <c r="B682" s="26" t="s">
        <v>1095</v>
      </c>
      <c r="C682" s="26">
        <v>5331</v>
      </c>
      <c r="D682" s="464">
        <v>4317</v>
      </c>
      <c r="E682" s="28" t="s">
        <v>330</v>
      </c>
      <c r="F682" s="19">
        <v>23580</v>
      </c>
      <c r="G682" s="6">
        <v>23759</v>
      </c>
      <c r="H682" s="6">
        <v>11790</v>
      </c>
      <c r="I682" s="99">
        <f t="shared" si="9"/>
        <v>49.623300643966495</v>
      </c>
    </row>
    <row r="683" spans="1:9" ht="13.5" customHeight="1">
      <c r="A683" s="27"/>
      <c r="B683" s="21" t="s">
        <v>1096</v>
      </c>
      <c r="C683" s="26"/>
      <c r="D683" s="26"/>
      <c r="E683" s="29" t="s">
        <v>1292</v>
      </c>
      <c r="F683" s="23">
        <f>SUBTOTAL(9,F682:F682)</f>
        <v>23580</v>
      </c>
      <c r="G683" s="7">
        <f>SUBTOTAL(9,G682:G682)</f>
        <v>23759</v>
      </c>
      <c r="H683" s="7">
        <f>SUBTOTAL(9,H682:H682)</f>
        <v>11790</v>
      </c>
      <c r="I683" s="101">
        <f t="shared" si="9"/>
        <v>49.623300643966495</v>
      </c>
    </row>
    <row r="684" spans="1:9" ht="12" customHeight="1">
      <c r="A684" s="26">
        <v>1535</v>
      </c>
      <c r="B684" s="26" t="s">
        <v>366</v>
      </c>
      <c r="C684" s="26">
        <v>5331</v>
      </c>
      <c r="D684" s="26">
        <v>4317</v>
      </c>
      <c r="E684" s="28" t="s">
        <v>330</v>
      </c>
      <c r="F684" s="19">
        <v>7525</v>
      </c>
      <c r="G684" s="6">
        <v>7578</v>
      </c>
      <c r="H684" s="6">
        <v>3762</v>
      </c>
      <c r="I684" s="99">
        <f t="shared" si="9"/>
        <v>49.6437054631829</v>
      </c>
    </row>
    <row r="685" spans="2:9" ht="13.5" customHeight="1">
      <c r="B685" s="21" t="s">
        <v>367</v>
      </c>
      <c r="C685" s="26"/>
      <c r="D685" s="26"/>
      <c r="E685" s="29" t="s">
        <v>1293</v>
      </c>
      <c r="F685" s="23">
        <f>SUBTOTAL(9,F684:F684)</f>
        <v>7525</v>
      </c>
      <c r="G685" s="7">
        <f>SUBTOTAL(9,G684:G684)</f>
        <v>7578</v>
      </c>
      <c r="H685" s="7">
        <f>SUBTOTAL(9,H684:H684)</f>
        <v>3762</v>
      </c>
      <c r="I685" s="101">
        <f t="shared" si="9"/>
        <v>49.6437054631829</v>
      </c>
    </row>
    <row r="686" spans="1:9" ht="12" customHeight="1">
      <c r="A686" s="26">
        <v>1536</v>
      </c>
      <c r="B686" s="26" t="s">
        <v>368</v>
      </c>
      <c r="C686" s="26">
        <v>5331</v>
      </c>
      <c r="D686" s="26" t="s">
        <v>369</v>
      </c>
      <c r="E686" s="28" t="s">
        <v>330</v>
      </c>
      <c r="F686" s="19">
        <v>54000</v>
      </c>
      <c r="G686" s="6">
        <v>54433</v>
      </c>
      <c r="H686" s="6">
        <v>27000</v>
      </c>
      <c r="I686" s="99">
        <f t="shared" si="9"/>
        <v>49.60226333290467</v>
      </c>
    </row>
    <row r="687" spans="2:9" ht="13.5" customHeight="1">
      <c r="B687" s="21" t="s">
        <v>1101</v>
      </c>
      <c r="C687" s="26"/>
      <c r="D687" s="26"/>
      <c r="E687" s="29" t="s">
        <v>1034</v>
      </c>
      <c r="F687" s="23">
        <f>SUBTOTAL(9,F686:F686)</f>
        <v>54000</v>
      </c>
      <c r="G687" s="7">
        <f>SUBTOTAL(9,G686:G686)</f>
        <v>54433</v>
      </c>
      <c r="H687" s="7">
        <f>SUBTOTAL(9,H686:H686)</f>
        <v>27000</v>
      </c>
      <c r="I687" s="101">
        <f t="shared" si="9"/>
        <v>49.60226333290467</v>
      </c>
    </row>
    <row r="688" spans="1:9" ht="12" customHeight="1">
      <c r="A688" s="28">
        <v>1537</v>
      </c>
      <c r="B688" s="26" t="s">
        <v>370</v>
      </c>
      <c r="C688" s="26">
        <v>5331</v>
      </c>
      <c r="D688" s="26" t="s">
        <v>369</v>
      </c>
      <c r="E688" s="28" t="s">
        <v>330</v>
      </c>
      <c r="F688" s="19">
        <v>5798</v>
      </c>
      <c r="G688" s="6">
        <v>5945</v>
      </c>
      <c r="H688" s="6">
        <v>3553</v>
      </c>
      <c r="I688" s="99">
        <f t="shared" si="9"/>
        <v>59.764507989907486</v>
      </c>
    </row>
    <row r="689" spans="1:9" ht="13.5" customHeight="1">
      <c r="A689" s="26"/>
      <c r="B689" s="21" t="s">
        <v>1102</v>
      </c>
      <c r="C689" s="26"/>
      <c r="D689" s="26"/>
      <c r="E689" s="29" t="s">
        <v>1035</v>
      </c>
      <c r="F689" s="23">
        <f>SUBTOTAL(9,F688:F688)</f>
        <v>5798</v>
      </c>
      <c r="G689" s="7">
        <f>SUBTOTAL(9,G688:G688)</f>
        <v>5945</v>
      </c>
      <c r="H689" s="7">
        <f>SUBTOTAL(9,H688:H688)</f>
        <v>3553</v>
      </c>
      <c r="I689" s="101">
        <f t="shared" si="9"/>
        <v>59.764507989907486</v>
      </c>
    </row>
    <row r="690" spans="1:9" ht="12" customHeight="1">
      <c r="A690" s="26">
        <v>1538</v>
      </c>
      <c r="B690" s="26" t="s">
        <v>372</v>
      </c>
      <c r="C690" s="26">
        <v>5331</v>
      </c>
      <c r="D690" s="26" t="s">
        <v>373</v>
      </c>
      <c r="E690" s="28" t="s">
        <v>330</v>
      </c>
      <c r="F690" s="19">
        <v>788</v>
      </c>
      <c r="G690" s="6">
        <v>818</v>
      </c>
      <c r="H690" s="6">
        <v>753</v>
      </c>
      <c r="I690" s="99">
        <f t="shared" si="9"/>
        <v>92.05378973105135</v>
      </c>
    </row>
    <row r="691" spans="1:9" ht="13.5" customHeight="1">
      <c r="A691" s="26"/>
      <c r="B691" s="21" t="s">
        <v>1097</v>
      </c>
      <c r="C691" s="26"/>
      <c r="D691" s="26"/>
      <c r="E691" s="29" t="s">
        <v>1036</v>
      </c>
      <c r="F691" s="23">
        <f>SUBTOTAL(9,F690:F690)</f>
        <v>788</v>
      </c>
      <c r="G691" s="7">
        <f>SUBTOTAL(9,G690:G690)</f>
        <v>818</v>
      </c>
      <c r="H691" s="7">
        <f>SUBTOTAL(9,H690:H690)</f>
        <v>753</v>
      </c>
      <c r="I691" s="101">
        <f t="shared" si="9"/>
        <v>92.05378973105135</v>
      </c>
    </row>
    <row r="692" spans="1:33" s="9" customFormat="1" ht="12" customHeight="1">
      <c r="A692" s="26">
        <v>1539</v>
      </c>
      <c r="B692" s="26">
        <v>276</v>
      </c>
      <c r="C692" s="26">
        <v>5331</v>
      </c>
      <c r="D692" s="26">
        <v>3639</v>
      </c>
      <c r="E692" s="28" t="s">
        <v>330</v>
      </c>
      <c r="F692" s="19">
        <v>49212</v>
      </c>
      <c r="G692" s="6">
        <v>49402</v>
      </c>
      <c r="H692" s="6">
        <v>24600</v>
      </c>
      <c r="I692" s="99">
        <f t="shared" si="9"/>
        <v>49.79555483583661</v>
      </c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</row>
    <row r="693" spans="1:9" ht="13.5" customHeight="1">
      <c r="A693" s="26"/>
      <c r="B693" s="21" t="s">
        <v>1302</v>
      </c>
      <c r="C693" s="22"/>
      <c r="D693" s="20"/>
      <c r="E693" s="29" t="s">
        <v>1040</v>
      </c>
      <c r="F693" s="23">
        <f>SUBTOTAL(9,F692:F692)</f>
        <v>49212</v>
      </c>
      <c r="G693" s="7">
        <f>SUBTOTAL(9,G692:G692)</f>
        <v>49402</v>
      </c>
      <c r="H693" s="7">
        <f>SUBTOTAL(9,H692:H692)</f>
        <v>24600</v>
      </c>
      <c r="I693" s="101">
        <f t="shared" si="9"/>
        <v>49.79555483583661</v>
      </c>
    </row>
    <row r="694" spans="1:9" ht="12" customHeight="1">
      <c r="A694" s="26">
        <v>1540</v>
      </c>
      <c r="B694" s="26" t="s">
        <v>375</v>
      </c>
      <c r="C694" s="26" t="s">
        <v>376</v>
      </c>
      <c r="D694" s="26" t="s">
        <v>377</v>
      </c>
      <c r="E694" s="3" t="s">
        <v>1397</v>
      </c>
      <c r="F694" s="19">
        <v>157399</v>
      </c>
      <c r="G694" s="6">
        <v>157399</v>
      </c>
      <c r="H694" s="6">
        <v>75300</v>
      </c>
      <c r="I694" s="99">
        <f t="shared" si="9"/>
        <v>47.84020228845164</v>
      </c>
    </row>
    <row r="695" spans="1:33" s="42" customFormat="1" ht="13.5" customHeight="1" thickBot="1">
      <c r="A695" s="68"/>
      <c r="B695" s="69" t="s">
        <v>1098</v>
      </c>
      <c r="C695" s="70"/>
      <c r="D695" s="465"/>
      <c r="E695" s="71" t="s">
        <v>380</v>
      </c>
      <c r="F695" s="72">
        <f>SUBTOTAL(9,F694:F694)</f>
        <v>157399</v>
      </c>
      <c r="G695" s="97">
        <f>SUBTOTAL(9,G694:G694)</f>
        <v>157399</v>
      </c>
      <c r="H695" s="97">
        <f>SUBTOTAL(9,H694:H694)</f>
        <v>75300</v>
      </c>
      <c r="I695" s="100">
        <f t="shared" si="9"/>
        <v>47.84020228845164</v>
      </c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</row>
    <row r="696" spans="1:33" s="34" customFormat="1" ht="19.5" customHeight="1" thickBot="1" thickTop="1">
      <c r="A696" s="714" t="s">
        <v>1107</v>
      </c>
      <c r="B696" s="714"/>
      <c r="C696" s="714"/>
      <c r="D696" s="714"/>
      <c r="E696" s="715"/>
      <c r="F696" s="37">
        <f>SUBTOTAL(9,F5:F695)</f>
        <v>1042824</v>
      </c>
      <c r="G696" s="38">
        <f>SUBTOTAL(9,G5:G695)</f>
        <v>1288783.6</v>
      </c>
      <c r="H696" s="38">
        <f>SUBTOTAL(9,H5:H695)</f>
        <v>740398.3800000004</v>
      </c>
      <c r="I696" s="461">
        <f t="shared" si="9"/>
        <v>57.44939491781245</v>
      </c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</row>
    <row r="697" spans="7:8" ht="12.75">
      <c r="G697" s="466"/>
      <c r="H697" s="6"/>
    </row>
    <row r="698" ht="12.75">
      <c r="H698" s="6"/>
    </row>
    <row r="699" ht="12.75">
      <c r="H699" s="6"/>
    </row>
    <row r="700" ht="12.75">
      <c r="H700" s="6"/>
    </row>
  </sheetData>
  <mergeCells count="9">
    <mergeCell ref="A696:E696"/>
    <mergeCell ref="A1:E1"/>
    <mergeCell ref="F1:I1"/>
    <mergeCell ref="A2:A4"/>
    <mergeCell ref="B2:B4"/>
    <mergeCell ref="C2:C4"/>
    <mergeCell ref="D2:D4"/>
    <mergeCell ref="E2:E4"/>
    <mergeCell ref="I2:I4"/>
  </mergeCells>
  <printOptions gridLines="1" horizontalCentered="1"/>
  <pageMargins left="0.7874015748031497" right="0.7874015748031497" top="0.984251968503937" bottom="0.984251968503937" header="0.5118110236220472" footer="0.5118110236220472"/>
  <pageSetup firstPageNumber="8" useFirstPageNumber="1" horizontalDpi="600" verticalDpi="600" orientation="portrait" paperSize="9" r:id="rId1"/>
  <headerFooter alignWithMargins="0">
    <oddHeader>&amp;C&amp;"Arial CE,tučné"&amp;12PŘEHLED HOSPODAŘENÍ ZA  &amp;U1. POLOLETÍ  2003&amp;U  -  BĚŽNÉ VÝDAJE</oddHeader>
    <oddFooter>&amp;C&amp;P&amp;RBěžné výdaje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254"/>
  <sheetViews>
    <sheetView workbookViewId="0" topLeftCell="A1">
      <selection activeCell="F5" sqref="F5"/>
      <selection activeCell="A1" sqref="A1:E1"/>
    </sheetView>
  </sheetViews>
  <sheetFormatPr defaultColWidth="9.00390625" defaultRowHeight="12.75"/>
  <cols>
    <col min="1" max="1" width="4.25390625" style="26" customWidth="1"/>
    <col min="2" max="2" width="4.25390625" style="0" customWidth="1"/>
    <col min="3" max="3" width="5.125" style="43" customWidth="1"/>
    <col min="4" max="4" width="4.875" style="43" customWidth="1"/>
    <col min="5" max="5" width="31.25390625" style="9" customWidth="1"/>
    <col min="6" max="6" width="8.75390625" style="0" customWidth="1"/>
    <col min="7" max="7" width="8.75390625" style="446" customWidth="1"/>
    <col min="8" max="8" width="8.75390625" style="5" customWidth="1"/>
    <col min="9" max="9" width="8.75390625" style="0" customWidth="1"/>
    <col min="10" max="13" width="6.00390625" style="0" customWidth="1"/>
    <col min="14" max="14" width="10.75390625" style="0" bestFit="1" customWidth="1"/>
  </cols>
  <sheetData>
    <row r="1" spans="1:42" s="12" customFormat="1" ht="13.5" customHeight="1">
      <c r="A1" s="721" t="s">
        <v>1044</v>
      </c>
      <c r="B1" s="722"/>
      <c r="C1" s="722"/>
      <c r="D1" s="722"/>
      <c r="E1" s="723"/>
      <c r="F1" s="721" t="s">
        <v>392</v>
      </c>
      <c r="G1" s="722"/>
      <c r="H1" s="722"/>
      <c r="I1" s="723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</row>
    <row r="2" spans="1:42" s="1" customFormat="1" ht="57.75" customHeight="1">
      <c r="A2" s="724" t="s">
        <v>1045</v>
      </c>
      <c r="B2" s="727" t="s">
        <v>1005</v>
      </c>
      <c r="C2" s="696" t="s">
        <v>1046</v>
      </c>
      <c r="D2" s="730" t="s">
        <v>1047</v>
      </c>
      <c r="E2" s="705" t="s">
        <v>1006</v>
      </c>
      <c r="F2" s="13" t="s">
        <v>1415</v>
      </c>
      <c r="G2" s="84" t="s">
        <v>1416</v>
      </c>
      <c r="H2" s="14" t="s">
        <v>1417</v>
      </c>
      <c r="I2" s="708" t="s">
        <v>1153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</row>
    <row r="3" spans="1:42" s="1" customFormat="1" ht="3.75" customHeight="1">
      <c r="A3" s="725"/>
      <c r="B3" s="728"/>
      <c r="C3" s="697"/>
      <c r="D3" s="731"/>
      <c r="E3" s="706"/>
      <c r="F3" s="15"/>
      <c r="G3" s="85"/>
      <c r="H3" s="16"/>
      <c r="I3" s="709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s="1" customFormat="1" ht="10.5" customHeight="1">
      <c r="A4" s="726"/>
      <c r="B4" s="729"/>
      <c r="C4" s="698"/>
      <c r="D4" s="732"/>
      <c r="E4" s="707"/>
      <c r="F4" s="17" t="s">
        <v>1048</v>
      </c>
      <c r="G4" s="455" t="s">
        <v>1048</v>
      </c>
      <c r="H4" s="18" t="s">
        <v>1048</v>
      </c>
      <c r="I4" s="71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9" ht="12" customHeight="1">
      <c r="A5" s="26">
        <v>6057</v>
      </c>
      <c r="B5" s="32">
        <v>100</v>
      </c>
      <c r="C5" s="32">
        <v>6123</v>
      </c>
      <c r="D5" s="32">
        <v>5311</v>
      </c>
      <c r="E5" s="1" t="s">
        <v>134</v>
      </c>
      <c r="F5" s="19">
        <v>0</v>
      </c>
      <c r="G5" s="6">
        <v>400</v>
      </c>
      <c r="H5" s="6">
        <v>390</v>
      </c>
      <c r="I5" s="99">
        <f>(H5/G5)*100</f>
        <v>97.5</v>
      </c>
    </row>
    <row r="6" spans="2:9" ht="13.5" customHeight="1">
      <c r="B6" s="24" t="s">
        <v>1049</v>
      </c>
      <c r="C6" s="82"/>
      <c r="D6" s="82"/>
      <c r="E6" s="25" t="s">
        <v>1007</v>
      </c>
      <c r="F6" s="23">
        <f>SUBTOTAL(9,F4:F4)</f>
        <v>0</v>
      </c>
      <c r="G6" s="7">
        <f>SUBTOTAL(9,G5:G5)</f>
        <v>400</v>
      </c>
      <c r="H6" s="7">
        <f>SUBTOTAL(9,H5:H5)</f>
        <v>390</v>
      </c>
      <c r="I6" s="101">
        <f aca="true" t="shared" si="0" ref="I6:I79">(H6/G6)*100</f>
        <v>97.5</v>
      </c>
    </row>
    <row r="7" spans="1:9" ht="12" customHeight="1">
      <c r="A7" s="26">
        <v>6001</v>
      </c>
      <c r="B7" s="32">
        <v>102</v>
      </c>
      <c r="C7" s="32">
        <v>6460</v>
      </c>
      <c r="D7" s="32">
        <v>2121</v>
      </c>
      <c r="E7" s="1" t="s">
        <v>135</v>
      </c>
      <c r="F7" s="19">
        <v>53600</v>
      </c>
      <c r="G7" s="6">
        <v>53600</v>
      </c>
      <c r="H7" s="6">
        <v>19601.1</v>
      </c>
      <c r="I7" s="99">
        <f t="shared" si="0"/>
        <v>36.56921641791045</v>
      </c>
    </row>
    <row r="8" spans="1:9" ht="12" customHeight="1">
      <c r="A8" s="26">
        <v>6052</v>
      </c>
      <c r="B8" s="32">
        <v>102</v>
      </c>
      <c r="C8" s="32">
        <v>6901</v>
      </c>
      <c r="D8" s="32">
        <v>6409</v>
      </c>
      <c r="E8" s="1" t="s">
        <v>393</v>
      </c>
      <c r="F8" s="19">
        <v>0</v>
      </c>
      <c r="G8" s="6">
        <v>48.5</v>
      </c>
      <c r="H8" s="6">
        <v>0</v>
      </c>
      <c r="I8" s="99">
        <f t="shared" si="0"/>
        <v>0</v>
      </c>
    </row>
    <row r="9" spans="2:9" ht="13.5" customHeight="1">
      <c r="B9" s="24" t="s">
        <v>1050</v>
      </c>
      <c r="C9" s="82"/>
      <c r="D9" s="82"/>
      <c r="E9" s="25" t="s">
        <v>1038</v>
      </c>
      <c r="F9" s="23">
        <f>SUBTOTAL(9,F7:F7)</f>
        <v>53600</v>
      </c>
      <c r="G9" s="7">
        <f>SUBTOTAL(9,G7:G8)</f>
        <v>53648.5</v>
      </c>
      <c r="H9" s="7">
        <f>SUBTOTAL(9,H7:H7)</f>
        <v>19601.1</v>
      </c>
      <c r="I9" s="101">
        <f t="shared" si="0"/>
        <v>36.53615664930054</v>
      </c>
    </row>
    <row r="10" spans="1:9" ht="13.5" customHeight="1">
      <c r="A10" s="26">
        <v>6051</v>
      </c>
      <c r="B10" s="32">
        <v>104</v>
      </c>
      <c r="C10" s="32">
        <v>6129</v>
      </c>
      <c r="D10" s="32">
        <v>3324</v>
      </c>
      <c r="E10" s="2" t="s">
        <v>136</v>
      </c>
      <c r="F10" s="19">
        <v>0</v>
      </c>
      <c r="G10" s="6">
        <v>50</v>
      </c>
      <c r="H10" s="6">
        <v>40</v>
      </c>
      <c r="I10" s="99">
        <f t="shared" si="0"/>
        <v>80</v>
      </c>
    </row>
    <row r="11" spans="2:9" ht="13.5" customHeight="1">
      <c r="B11" s="24" t="s">
        <v>1303</v>
      </c>
      <c r="C11" s="82"/>
      <c r="D11" s="82"/>
      <c r="E11" s="25" t="s">
        <v>444</v>
      </c>
      <c r="F11" s="23">
        <f>SUBTOTAL(9,F10:F10)</f>
        <v>0</v>
      </c>
      <c r="G11" s="7">
        <f>SUBTOTAL(9,G10:G10)</f>
        <v>50</v>
      </c>
      <c r="H11" s="7">
        <f>SUBTOTAL(9,H10:H10)</f>
        <v>40</v>
      </c>
      <c r="I11" s="99">
        <f t="shared" si="0"/>
        <v>80</v>
      </c>
    </row>
    <row r="12" spans="1:9" ht="12" customHeight="1">
      <c r="A12" s="26">
        <v>6002</v>
      </c>
      <c r="B12" s="32">
        <v>108</v>
      </c>
      <c r="C12" s="32">
        <v>6123</v>
      </c>
      <c r="D12" s="32">
        <v>6171</v>
      </c>
      <c r="E12" s="1" t="s">
        <v>208</v>
      </c>
      <c r="F12" s="19">
        <v>1200</v>
      </c>
      <c r="G12" s="6">
        <v>1100</v>
      </c>
      <c r="H12" s="6">
        <v>1040</v>
      </c>
      <c r="I12" s="99">
        <f t="shared" si="0"/>
        <v>94.54545454545455</v>
      </c>
    </row>
    <row r="13" spans="1:9" ht="12" customHeight="1">
      <c r="A13" s="26">
        <v>6056</v>
      </c>
      <c r="B13" s="32">
        <v>108</v>
      </c>
      <c r="C13" s="32">
        <v>6121</v>
      </c>
      <c r="D13" s="32">
        <v>6171</v>
      </c>
      <c r="E13" s="1" t="s">
        <v>137</v>
      </c>
      <c r="F13" s="19">
        <v>0</v>
      </c>
      <c r="G13" s="6">
        <v>50</v>
      </c>
      <c r="H13" s="6">
        <v>47.5</v>
      </c>
      <c r="I13" s="99">
        <f t="shared" si="0"/>
        <v>95</v>
      </c>
    </row>
    <row r="14" spans="1:9" ht="12" customHeight="1">
      <c r="A14" s="26">
        <v>6058</v>
      </c>
      <c r="B14" s="32">
        <v>108</v>
      </c>
      <c r="C14" s="32">
        <v>6119</v>
      </c>
      <c r="D14" s="32">
        <v>3744</v>
      </c>
      <c r="E14" s="1" t="s">
        <v>138</v>
      </c>
      <c r="F14" s="19">
        <v>0</v>
      </c>
      <c r="G14" s="6">
        <v>170</v>
      </c>
      <c r="H14" s="6">
        <v>169.5</v>
      </c>
      <c r="I14" s="99">
        <f t="shared" si="0"/>
        <v>99.70588235294117</v>
      </c>
    </row>
    <row r="15" spans="2:9" ht="13.5" customHeight="1">
      <c r="B15" s="21" t="s">
        <v>1053</v>
      </c>
      <c r="C15" s="27"/>
      <c r="D15" s="27"/>
      <c r="E15" s="4" t="s">
        <v>1010</v>
      </c>
      <c r="F15" s="23">
        <f>SUBTOTAL(9,F12:F12)</f>
        <v>1200</v>
      </c>
      <c r="G15" s="7">
        <f>SUBTOTAL(9,G12:G14)</f>
        <v>1320</v>
      </c>
      <c r="H15" s="7">
        <f>SUBTOTAL(9,H12:H14)</f>
        <v>1257</v>
      </c>
      <c r="I15" s="101">
        <f t="shared" si="0"/>
        <v>95.22727272727273</v>
      </c>
    </row>
    <row r="16" spans="1:9" ht="12" customHeight="1">
      <c r="A16" s="26">
        <v>6003</v>
      </c>
      <c r="B16" s="26" t="s">
        <v>1054</v>
      </c>
      <c r="C16" s="26" t="s">
        <v>1055</v>
      </c>
      <c r="D16" s="26" t="s">
        <v>1056</v>
      </c>
      <c r="E16" s="28" t="s">
        <v>139</v>
      </c>
      <c r="F16" s="19">
        <v>350</v>
      </c>
      <c r="G16" s="6">
        <v>350</v>
      </c>
      <c r="H16" s="6">
        <v>52.2</v>
      </c>
      <c r="I16" s="99">
        <f t="shared" si="0"/>
        <v>14.914285714285716</v>
      </c>
    </row>
    <row r="17" spans="1:9" ht="12" customHeight="1">
      <c r="A17" s="26">
        <v>6004</v>
      </c>
      <c r="B17" s="26" t="s">
        <v>1054</v>
      </c>
      <c r="C17" s="26" t="s">
        <v>1055</v>
      </c>
      <c r="D17" s="26" t="s">
        <v>1056</v>
      </c>
      <c r="E17" s="28" t="s">
        <v>140</v>
      </c>
      <c r="F17" s="19">
        <v>1000</v>
      </c>
      <c r="G17" s="6">
        <v>815</v>
      </c>
      <c r="H17" s="6">
        <v>0</v>
      </c>
      <c r="I17" s="99">
        <f t="shared" si="0"/>
        <v>0</v>
      </c>
    </row>
    <row r="18" spans="1:9" ht="12" customHeight="1">
      <c r="A18" s="26">
        <v>6005</v>
      </c>
      <c r="B18" s="26" t="s">
        <v>1054</v>
      </c>
      <c r="C18" s="26" t="s">
        <v>1055</v>
      </c>
      <c r="D18" s="26" t="s">
        <v>1056</v>
      </c>
      <c r="E18" s="28" t="s">
        <v>141</v>
      </c>
      <c r="F18" s="19">
        <v>100</v>
      </c>
      <c r="G18" s="6">
        <v>100</v>
      </c>
      <c r="H18" s="6">
        <v>0</v>
      </c>
      <c r="I18" s="99">
        <f t="shared" si="0"/>
        <v>0</v>
      </c>
    </row>
    <row r="19" spans="1:9" ht="12" customHeight="1">
      <c r="A19" s="26">
        <v>6006</v>
      </c>
      <c r="B19" s="26">
        <v>111</v>
      </c>
      <c r="C19" s="26">
        <v>6119</v>
      </c>
      <c r="D19" s="26">
        <v>3635</v>
      </c>
      <c r="E19" s="28" t="s">
        <v>142</v>
      </c>
      <c r="F19" s="19">
        <v>170</v>
      </c>
      <c r="G19" s="6">
        <v>170</v>
      </c>
      <c r="H19" s="6">
        <v>0</v>
      </c>
      <c r="I19" s="99">
        <f t="shared" si="0"/>
        <v>0</v>
      </c>
    </row>
    <row r="20" spans="1:9" ht="12" customHeight="1">
      <c r="A20" s="26">
        <v>6007</v>
      </c>
      <c r="B20" s="26">
        <v>111</v>
      </c>
      <c r="C20" s="26">
        <v>6119</v>
      </c>
      <c r="D20" s="26">
        <v>3635</v>
      </c>
      <c r="E20" s="28" t="s">
        <v>143</v>
      </c>
      <c r="F20" s="19">
        <v>230</v>
      </c>
      <c r="G20" s="6">
        <v>230</v>
      </c>
      <c r="H20" s="6">
        <v>0</v>
      </c>
      <c r="I20" s="99">
        <f t="shared" si="0"/>
        <v>0</v>
      </c>
    </row>
    <row r="21" spans="1:9" ht="12" customHeight="1">
      <c r="A21" s="26">
        <v>6008</v>
      </c>
      <c r="B21" s="26">
        <v>111</v>
      </c>
      <c r="C21" s="26">
        <v>6119</v>
      </c>
      <c r="D21" s="26">
        <v>3635</v>
      </c>
      <c r="E21" s="28" t="s">
        <v>144</v>
      </c>
      <c r="F21" s="19">
        <v>20</v>
      </c>
      <c r="G21" s="6">
        <v>320</v>
      </c>
      <c r="H21" s="6">
        <v>0</v>
      </c>
      <c r="I21" s="99">
        <f t="shared" si="0"/>
        <v>0</v>
      </c>
    </row>
    <row r="22" spans="1:9" ht="12" customHeight="1">
      <c r="A22" s="26">
        <v>6009</v>
      </c>
      <c r="B22" s="26">
        <v>111</v>
      </c>
      <c r="C22" s="26">
        <v>6119</v>
      </c>
      <c r="D22" s="26">
        <v>3635</v>
      </c>
      <c r="E22" s="28" t="s">
        <v>145</v>
      </c>
      <c r="F22" s="19">
        <v>100</v>
      </c>
      <c r="G22" s="6">
        <v>285</v>
      </c>
      <c r="H22" s="6">
        <v>283.5</v>
      </c>
      <c r="I22" s="99">
        <f t="shared" si="0"/>
        <v>99.47368421052632</v>
      </c>
    </row>
    <row r="23" spans="1:9" ht="12" customHeight="1">
      <c r="A23" s="26">
        <v>6010</v>
      </c>
      <c r="B23" s="26">
        <v>111</v>
      </c>
      <c r="C23" s="26">
        <v>6119</v>
      </c>
      <c r="D23" s="26">
        <v>3635</v>
      </c>
      <c r="E23" s="28" t="s">
        <v>146</v>
      </c>
      <c r="F23" s="19">
        <v>270</v>
      </c>
      <c r="G23" s="6">
        <v>270</v>
      </c>
      <c r="H23" s="6">
        <v>0</v>
      </c>
      <c r="I23" s="99">
        <f t="shared" si="0"/>
        <v>0</v>
      </c>
    </row>
    <row r="24" spans="1:9" ht="12" customHeight="1">
      <c r="A24" s="26">
        <v>6011</v>
      </c>
      <c r="B24" s="26">
        <v>111</v>
      </c>
      <c r="C24" s="26">
        <v>6119</v>
      </c>
      <c r="D24" s="26">
        <v>3635</v>
      </c>
      <c r="E24" s="28" t="s">
        <v>147</v>
      </c>
      <c r="F24" s="19">
        <v>160</v>
      </c>
      <c r="G24" s="6">
        <v>160</v>
      </c>
      <c r="H24" s="6">
        <v>0</v>
      </c>
      <c r="I24" s="99">
        <f t="shared" si="0"/>
        <v>0</v>
      </c>
    </row>
    <row r="25" spans="1:9" ht="12" customHeight="1">
      <c r="A25" s="26">
        <v>6012</v>
      </c>
      <c r="B25" s="26">
        <v>111</v>
      </c>
      <c r="C25" s="26">
        <v>6119</v>
      </c>
      <c r="D25" s="26">
        <v>3635</v>
      </c>
      <c r="E25" s="28" t="s">
        <v>148</v>
      </c>
      <c r="F25" s="19">
        <v>170</v>
      </c>
      <c r="G25" s="6">
        <v>170</v>
      </c>
      <c r="H25" s="6">
        <v>0</v>
      </c>
      <c r="I25" s="99">
        <f t="shared" si="0"/>
        <v>0</v>
      </c>
    </row>
    <row r="26" spans="1:9" ht="12" customHeight="1">
      <c r="A26" s="26">
        <v>6013</v>
      </c>
      <c r="B26" s="26">
        <v>111</v>
      </c>
      <c r="C26" s="26">
        <v>6119</v>
      </c>
      <c r="D26" s="26">
        <v>3635</v>
      </c>
      <c r="E26" s="28" t="s">
        <v>149</v>
      </c>
      <c r="F26" s="19">
        <v>120</v>
      </c>
      <c r="G26" s="6">
        <v>120</v>
      </c>
      <c r="H26" s="6">
        <v>0</v>
      </c>
      <c r="I26" s="99">
        <f t="shared" si="0"/>
        <v>0</v>
      </c>
    </row>
    <row r="27" spans="1:9" ht="12" customHeight="1">
      <c r="A27" s="26">
        <v>6014</v>
      </c>
      <c r="B27" s="26">
        <v>111</v>
      </c>
      <c r="C27" s="26">
        <v>6119</v>
      </c>
      <c r="D27" s="26">
        <v>3635</v>
      </c>
      <c r="E27" s="28" t="s">
        <v>150</v>
      </c>
      <c r="F27" s="19">
        <v>120</v>
      </c>
      <c r="G27" s="6">
        <v>120</v>
      </c>
      <c r="H27" s="6">
        <v>0</v>
      </c>
      <c r="I27" s="99">
        <f t="shared" si="0"/>
        <v>0</v>
      </c>
    </row>
    <row r="28" spans="1:9" ht="12" customHeight="1">
      <c r="A28" s="26">
        <v>6015</v>
      </c>
      <c r="B28" s="26">
        <v>111</v>
      </c>
      <c r="C28" s="26">
        <v>6119</v>
      </c>
      <c r="D28" s="26">
        <v>3635</v>
      </c>
      <c r="E28" s="28" t="s">
        <v>151</v>
      </c>
      <c r="F28" s="19">
        <v>150</v>
      </c>
      <c r="G28" s="6">
        <v>150</v>
      </c>
      <c r="H28" s="6">
        <v>0</v>
      </c>
      <c r="I28" s="99">
        <f t="shared" si="0"/>
        <v>0</v>
      </c>
    </row>
    <row r="29" spans="1:9" ht="12" customHeight="1">
      <c r="A29" s="26">
        <v>6016</v>
      </c>
      <c r="B29" s="26">
        <v>111</v>
      </c>
      <c r="C29" s="26">
        <v>6119</v>
      </c>
      <c r="D29" s="26">
        <v>3635</v>
      </c>
      <c r="E29" s="28" t="s">
        <v>152</v>
      </c>
      <c r="F29" s="19">
        <v>80</v>
      </c>
      <c r="G29" s="6">
        <v>80</v>
      </c>
      <c r="H29" s="6">
        <v>0</v>
      </c>
      <c r="I29" s="99">
        <f t="shared" si="0"/>
        <v>0</v>
      </c>
    </row>
    <row r="30" spans="1:9" ht="12" customHeight="1">
      <c r="A30" s="26">
        <v>6017</v>
      </c>
      <c r="B30" s="26">
        <v>111</v>
      </c>
      <c r="C30" s="26">
        <v>6119</v>
      </c>
      <c r="D30" s="26">
        <v>3635</v>
      </c>
      <c r="E30" s="28" t="s">
        <v>153</v>
      </c>
      <c r="F30" s="19">
        <v>160</v>
      </c>
      <c r="G30" s="6">
        <v>160</v>
      </c>
      <c r="H30" s="6">
        <v>0</v>
      </c>
      <c r="I30" s="99">
        <f t="shared" si="0"/>
        <v>0</v>
      </c>
    </row>
    <row r="31" spans="2:9" ht="13.5" customHeight="1">
      <c r="B31" s="21" t="s">
        <v>1057</v>
      </c>
      <c r="C31" s="27"/>
      <c r="D31" s="27"/>
      <c r="E31" s="29" t="s">
        <v>26</v>
      </c>
      <c r="F31" s="23">
        <f>SUBTOTAL(9,F16:F30)</f>
        <v>3200</v>
      </c>
      <c r="G31" s="7">
        <f>SUBTOTAL(9,G16:G30)</f>
        <v>3500</v>
      </c>
      <c r="H31" s="7">
        <f>SUBTOTAL(9,H16:H30)</f>
        <v>335.7</v>
      </c>
      <c r="I31" s="101">
        <f t="shared" si="0"/>
        <v>9.59142857142857</v>
      </c>
    </row>
    <row r="32" spans="1:9" ht="12.75">
      <c r="A32" s="26">
        <v>603</v>
      </c>
      <c r="B32" s="26">
        <v>112</v>
      </c>
      <c r="C32" s="26">
        <v>6126</v>
      </c>
      <c r="D32" s="26">
        <v>3744</v>
      </c>
      <c r="E32" s="28" t="s">
        <v>323</v>
      </c>
      <c r="F32" s="19">
        <v>0</v>
      </c>
      <c r="G32" s="6">
        <v>1100</v>
      </c>
      <c r="H32" s="6">
        <v>354.4</v>
      </c>
      <c r="I32" s="99">
        <f t="shared" si="0"/>
        <v>32.21818181818182</v>
      </c>
    </row>
    <row r="33" spans="1:9" ht="12" customHeight="1">
      <c r="A33" s="26">
        <v>611</v>
      </c>
      <c r="B33" s="26">
        <v>112</v>
      </c>
      <c r="C33" s="26">
        <v>6126</v>
      </c>
      <c r="D33" s="26">
        <v>2212</v>
      </c>
      <c r="E33" s="28" t="s">
        <v>1058</v>
      </c>
      <c r="F33" s="19">
        <v>5000</v>
      </c>
      <c r="G33" s="6">
        <v>4085</v>
      </c>
      <c r="H33" s="6">
        <v>1730.3</v>
      </c>
      <c r="I33" s="99">
        <f t="shared" si="0"/>
        <v>42.35740514075887</v>
      </c>
    </row>
    <row r="34" spans="1:9" ht="12" customHeight="1">
      <c r="A34" s="26">
        <v>611</v>
      </c>
      <c r="B34" s="26">
        <v>112</v>
      </c>
      <c r="C34" s="26">
        <v>6126</v>
      </c>
      <c r="D34" s="26">
        <v>2321</v>
      </c>
      <c r="E34" s="28" t="s">
        <v>1058</v>
      </c>
      <c r="F34" s="19">
        <v>0</v>
      </c>
      <c r="G34" s="6">
        <v>500</v>
      </c>
      <c r="H34" s="6">
        <v>141.5</v>
      </c>
      <c r="I34" s="99">
        <f t="shared" si="0"/>
        <v>28.299999999999997</v>
      </c>
    </row>
    <row r="35" spans="1:9" ht="12" customHeight="1">
      <c r="A35" s="26">
        <v>611</v>
      </c>
      <c r="B35" s="26">
        <v>112</v>
      </c>
      <c r="C35" s="26">
        <v>6126</v>
      </c>
      <c r="D35" s="26">
        <v>3311</v>
      </c>
      <c r="E35" s="28" t="s">
        <v>1058</v>
      </c>
      <c r="F35" s="19">
        <v>0</v>
      </c>
      <c r="G35" s="6">
        <v>85</v>
      </c>
      <c r="H35" s="6">
        <v>72.8</v>
      </c>
      <c r="I35" s="99">
        <f t="shared" si="0"/>
        <v>85.6470588235294</v>
      </c>
    </row>
    <row r="36" spans="1:9" ht="12" customHeight="1">
      <c r="A36" s="26">
        <v>611</v>
      </c>
      <c r="B36" s="26">
        <v>112</v>
      </c>
      <c r="C36" s="26">
        <v>6126</v>
      </c>
      <c r="D36" s="26">
        <v>3631</v>
      </c>
      <c r="E36" s="28" t="s">
        <v>1058</v>
      </c>
      <c r="F36" s="19">
        <v>0</v>
      </c>
      <c r="G36" s="6">
        <v>10</v>
      </c>
      <c r="H36" s="6">
        <v>9.8</v>
      </c>
      <c r="I36" s="99">
        <f t="shared" si="0"/>
        <v>98.00000000000001</v>
      </c>
    </row>
    <row r="37" spans="1:9" ht="12" customHeight="1">
      <c r="A37" s="26">
        <v>611</v>
      </c>
      <c r="B37" s="26">
        <v>112</v>
      </c>
      <c r="C37" s="26">
        <v>6126</v>
      </c>
      <c r="D37" s="26">
        <v>3745</v>
      </c>
      <c r="E37" s="28" t="s">
        <v>1058</v>
      </c>
      <c r="F37" s="19">
        <v>0</v>
      </c>
      <c r="G37" s="6">
        <v>20</v>
      </c>
      <c r="H37" s="6">
        <v>19.7</v>
      </c>
      <c r="I37" s="99">
        <f t="shared" si="0"/>
        <v>98.5</v>
      </c>
    </row>
    <row r="38" spans="1:9" ht="12" customHeight="1">
      <c r="A38" s="26">
        <v>618</v>
      </c>
      <c r="B38" s="26">
        <v>112</v>
      </c>
      <c r="C38" s="26">
        <v>6122</v>
      </c>
      <c r="D38" s="26">
        <v>2310</v>
      </c>
      <c r="E38" s="28" t="s">
        <v>308</v>
      </c>
      <c r="F38" s="19">
        <v>0</v>
      </c>
      <c r="G38" s="6">
        <v>2000</v>
      </c>
      <c r="H38" s="6">
        <v>10.9</v>
      </c>
      <c r="I38" s="99">
        <f t="shared" si="0"/>
        <v>0.545</v>
      </c>
    </row>
    <row r="39" spans="1:9" ht="12" customHeight="1">
      <c r="A39" s="26">
        <v>635</v>
      </c>
      <c r="B39" s="26">
        <v>112</v>
      </c>
      <c r="C39" s="26">
        <v>6121</v>
      </c>
      <c r="D39" s="26">
        <v>2321</v>
      </c>
      <c r="E39" s="28" t="s">
        <v>154</v>
      </c>
      <c r="F39" s="19">
        <v>20000</v>
      </c>
      <c r="G39" s="6">
        <v>20300</v>
      </c>
      <c r="H39" s="6">
        <v>212.4</v>
      </c>
      <c r="I39" s="99">
        <f t="shared" si="0"/>
        <v>1.0463054187192118</v>
      </c>
    </row>
    <row r="40" spans="1:9" ht="12" customHeight="1">
      <c r="A40" s="26">
        <v>635</v>
      </c>
      <c r="B40" s="26">
        <v>112</v>
      </c>
      <c r="C40" s="26">
        <v>6126</v>
      </c>
      <c r="D40" s="26">
        <v>2212</v>
      </c>
      <c r="E40" s="28" t="s">
        <v>155</v>
      </c>
      <c r="F40" s="19">
        <v>0</v>
      </c>
      <c r="G40" s="6">
        <v>5000</v>
      </c>
      <c r="H40" s="6">
        <v>789.6</v>
      </c>
      <c r="I40" s="99">
        <f t="shared" si="0"/>
        <v>15.792</v>
      </c>
    </row>
    <row r="41" spans="1:9" ht="12" customHeight="1">
      <c r="A41" s="26">
        <v>652</v>
      </c>
      <c r="B41" s="26">
        <v>112</v>
      </c>
      <c r="C41" s="26">
        <v>6126</v>
      </c>
      <c r="D41" s="26">
        <v>2212</v>
      </c>
      <c r="E41" s="28" t="s">
        <v>156</v>
      </c>
      <c r="F41" s="19">
        <v>0</v>
      </c>
      <c r="G41" s="6">
        <v>3500</v>
      </c>
      <c r="H41" s="6">
        <v>236.3</v>
      </c>
      <c r="I41" s="99">
        <f t="shared" si="0"/>
        <v>6.751428571428572</v>
      </c>
    </row>
    <row r="42" spans="1:9" ht="12" customHeight="1">
      <c r="A42" s="26">
        <v>653</v>
      </c>
      <c r="B42" s="30">
        <v>112</v>
      </c>
      <c r="C42" s="26">
        <v>6121</v>
      </c>
      <c r="D42" s="26">
        <v>2212</v>
      </c>
      <c r="E42" s="1" t="s">
        <v>209</v>
      </c>
      <c r="F42" s="19">
        <v>6000</v>
      </c>
      <c r="G42" s="6">
        <v>6000</v>
      </c>
      <c r="H42" s="6">
        <v>2026.4</v>
      </c>
      <c r="I42" s="99">
        <f t="shared" si="0"/>
        <v>33.77333333333333</v>
      </c>
    </row>
    <row r="43" spans="1:9" ht="12" customHeight="1">
      <c r="A43" s="26">
        <v>655</v>
      </c>
      <c r="B43" s="30">
        <v>112</v>
      </c>
      <c r="C43" s="26">
        <v>6121</v>
      </c>
      <c r="D43" s="26">
        <v>6409</v>
      </c>
      <c r="E43" s="1" t="s">
        <v>210</v>
      </c>
      <c r="F43" s="19">
        <v>0</v>
      </c>
      <c r="G43" s="6">
        <v>341</v>
      </c>
      <c r="H43" s="6">
        <v>136</v>
      </c>
      <c r="I43" s="99">
        <f t="shared" si="0"/>
        <v>39.882697947214076</v>
      </c>
    </row>
    <row r="44" spans="1:9" ht="12" customHeight="1">
      <c r="A44" s="26">
        <v>656</v>
      </c>
      <c r="B44" s="30">
        <v>112</v>
      </c>
      <c r="C44" s="26">
        <v>6126</v>
      </c>
      <c r="D44" s="26">
        <v>2212</v>
      </c>
      <c r="E44" s="1" t="s">
        <v>157</v>
      </c>
      <c r="F44" s="19">
        <v>0</v>
      </c>
      <c r="G44" s="6">
        <v>600</v>
      </c>
      <c r="H44" s="6">
        <v>139.6</v>
      </c>
      <c r="I44" s="99">
        <f t="shared" si="0"/>
        <v>23.266666666666666</v>
      </c>
    </row>
    <row r="45" spans="1:9" ht="12" customHeight="1">
      <c r="A45" s="26">
        <v>657</v>
      </c>
      <c r="B45" s="30">
        <v>112</v>
      </c>
      <c r="C45" s="26">
        <v>6121</v>
      </c>
      <c r="D45" s="26">
        <v>2310</v>
      </c>
      <c r="E45" s="1" t="s">
        <v>309</v>
      </c>
      <c r="F45" s="19">
        <v>0</v>
      </c>
      <c r="G45" s="6">
        <v>970</v>
      </c>
      <c r="H45" s="6">
        <v>348</v>
      </c>
      <c r="I45" s="99">
        <f t="shared" si="0"/>
        <v>35.876288659793815</v>
      </c>
    </row>
    <row r="46" spans="1:9" ht="12" customHeight="1">
      <c r="A46" s="26">
        <v>657</v>
      </c>
      <c r="B46" s="30">
        <v>112</v>
      </c>
      <c r="C46" s="26">
        <v>6149</v>
      </c>
      <c r="D46" s="26">
        <v>2310</v>
      </c>
      <c r="E46" s="1" t="s">
        <v>310</v>
      </c>
      <c r="F46" s="19">
        <v>0</v>
      </c>
      <c r="G46" s="6">
        <v>30</v>
      </c>
      <c r="H46" s="6">
        <v>9.2</v>
      </c>
      <c r="I46" s="99">
        <f t="shared" si="0"/>
        <v>30.666666666666664</v>
      </c>
    </row>
    <row r="47" spans="1:9" ht="12" customHeight="1">
      <c r="A47" s="26">
        <v>658</v>
      </c>
      <c r="B47" s="26">
        <v>112</v>
      </c>
      <c r="C47" s="26">
        <v>6121</v>
      </c>
      <c r="D47" s="26">
        <v>2310</v>
      </c>
      <c r="E47" s="28" t="s">
        <v>1059</v>
      </c>
      <c r="F47" s="19">
        <v>7000</v>
      </c>
      <c r="G47" s="6">
        <v>6500</v>
      </c>
      <c r="H47" s="6">
        <v>836.7</v>
      </c>
      <c r="I47" s="99">
        <f t="shared" si="0"/>
        <v>12.872307692307693</v>
      </c>
    </row>
    <row r="48" spans="1:9" ht="12" customHeight="1">
      <c r="A48" s="26">
        <v>659</v>
      </c>
      <c r="B48" s="26">
        <v>112</v>
      </c>
      <c r="C48" s="26">
        <v>6121</v>
      </c>
      <c r="D48" s="26">
        <v>2212</v>
      </c>
      <c r="E48" s="28" t="s">
        <v>211</v>
      </c>
      <c r="F48" s="19">
        <v>4000</v>
      </c>
      <c r="G48" s="6">
        <v>3944</v>
      </c>
      <c r="H48" s="6">
        <v>3908</v>
      </c>
      <c r="I48" s="99">
        <f t="shared" si="0"/>
        <v>99.08722109533468</v>
      </c>
    </row>
    <row r="49" spans="1:9" ht="12" customHeight="1">
      <c r="A49" s="26">
        <v>659</v>
      </c>
      <c r="B49" s="26">
        <v>112</v>
      </c>
      <c r="C49" s="26">
        <v>6122</v>
      </c>
      <c r="D49" s="26">
        <v>2212</v>
      </c>
      <c r="E49" s="28" t="s">
        <v>311</v>
      </c>
      <c r="F49" s="19">
        <v>0</v>
      </c>
      <c r="G49" s="6">
        <v>150</v>
      </c>
      <c r="H49" s="6">
        <v>148.9</v>
      </c>
      <c r="I49" s="99">
        <f t="shared" si="0"/>
        <v>99.26666666666667</v>
      </c>
    </row>
    <row r="50" spans="1:9" ht="12" customHeight="1">
      <c r="A50" s="26">
        <v>659</v>
      </c>
      <c r="B50" s="26">
        <v>112</v>
      </c>
      <c r="C50" s="26">
        <v>6149</v>
      </c>
      <c r="D50" s="26">
        <v>2212</v>
      </c>
      <c r="E50" s="28" t="s">
        <v>158</v>
      </c>
      <c r="F50" s="19">
        <v>0</v>
      </c>
      <c r="G50" s="6">
        <v>6</v>
      </c>
      <c r="H50" s="6">
        <v>5.7</v>
      </c>
      <c r="I50" s="99">
        <f t="shared" si="0"/>
        <v>95</v>
      </c>
    </row>
    <row r="51" spans="1:9" ht="12" customHeight="1">
      <c r="A51" s="26">
        <v>667</v>
      </c>
      <c r="B51" s="26">
        <v>112</v>
      </c>
      <c r="C51" s="26">
        <v>6121</v>
      </c>
      <c r="D51" s="26">
        <v>3419</v>
      </c>
      <c r="E51" s="28" t="s">
        <v>159</v>
      </c>
      <c r="F51" s="19">
        <v>0</v>
      </c>
      <c r="G51" s="6">
        <v>160</v>
      </c>
      <c r="H51" s="6">
        <v>0</v>
      </c>
      <c r="I51" s="99">
        <f t="shared" si="0"/>
        <v>0</v>
      </c>
    </row>
    <row r="52" spans="1:9" ht="12" customHeight="1">
      <c r="A52" s="26">
        <v>669</v>
      </c>
      <c r="B52" s="26">
        <v>112</v>
      </c>
      <c r="C52" s="26">
        <v>6121</v>
      </c>
      <c r="D52" s="26">
        <v>3639</v>
      </c>
      <c r="E52" s="28" t="s">
        <v>1100</v>
      </c>
      <c r="F52" s="19">
        <v>6500</v>
      </c>
      <c r="G52" s="6">
        <v>5500</v>
      </c>
      <c r="H52" s="6">
        <v>411.6</v>
      </c>
      <c r="I52" s="99">
        <f t="shared" si="0"/>
        <v>7.483636363636364</v>
      </c>
    </row>
    <row r="53" spans="1:9" ht="12" customHeight="1">
      <c r="A53" s="26">
        <v>689</v>
      </c>
      <c r="B53" s="26">
        <v>112</v>
      </c>
      <c r="C53" s="26">
        <v>6121</v>
      </c>
      <c r="D53" s="26">
        <v>2212</v>
      </c>
      <c r="E53" s="28" t="s">
        <v>160</v>
      </c>
      <c r="F53" s="19">
        <v>12000</v>
      </c>
      <c r="G53" s="6">
        <v>22000</v>
      </c>
      <c r="H53" s="6">
        <v>24.2</v>
      </c>
      <c r="I53" s="99">
        <f t="shared" si="0"/>
        <v>0.11</v>
      </c>
    </row>
    <row r="54" spans="1:9" ht="12" customHeight="1">
      <c r="A54" s="26">
        <v>692</v>
      </c>
      <c r="B54" s="26">
        <v>112</v>
      </c>
      <c r="C54" s="26">
        <v>6121</v>
      </c>
      <c r="D54" s="26">
        <v>2321</v>
      </c>
      <c r="E54" s="28" t="s">
        <v>161</v>
      </c>
      <c r="F54" s="19">
        <v>1600</v>
      </c>
      <c r="G54" s="6">
        <v>3600</v>
      </c>
      <c r="H54" s="6">
        <v>0</v>
      </c>
      <c r="I54" s="99">
        <f t="shared" si="0"/>
        <v>0</v>
      </c>
    </row>
    <row r="55" spans="1:9" ht="12" customHeight="1">
      <c r="A55" s="26">
        <v>693</v>
      </c>
      <c r="B55" s="26">
        <v>112</v>
      </c>
      <c r="C55" s="26">
        <v>6121</v>
      </c>
      <c r="D55" s="26">
        <v>2321</v>
      </c>
      <c r="E55" s="28" t="s">
        <v>162</v>
      </c>
      <c r="F55" s="19">
        <v>8500</v>
      </c>
      <c r="G55" s="6">
        <v>21500</v>
      </c>
      <c r="H55" s="6">
        <v>1511.2</v>
      </c>
      <c r="I55" s="99">
        <f t="shared" si="0"/>
        <v>7.028837209302326</v>
      </c>
    </row>
    <row r="56" spans="1:9" ht="12" customHeight="1">
      <c r="A56" s="26">
        <v>715</v>
      </c>
      <c r="B56" s="26">
        <v>112</v>
      </c>
      <c r="C56" s="26">
        <v>6121</v>
      </c>
      <c r="D56" s="26">
        <v>2212</v>
      </c>
      <c r="E56" s="28" t="s">
        <v>1060</v>
      </c>
      <c r="F56" s="19">
        <v>10000</v>
      </c>
      <c r="G56" s="6">
        <v>9460</v>
      </c>
      <c r="H56" s="6">
        <v>2167.8</v>
      </c>
      <c r="I56" s="99">
        <f t="shared" si="0"/>
        <v>22.915433403805498</v>
      </c>
    </row>
    <row r="57" spans="1:9" ht="12" customHeight="1">
      <c r="A57" s="26">
        <v>715</v>
      </c>
      <c r="B57" s="26">
        <v>112</v>
      </c>
      <c r="C57" s="26">
        <v>6121</v>
      </c>
      <c r="D57" s="26">
        <v>3631</v>
      </c>
      <c r="E57" s="28" t="s">
        <v>1060</v>
      </c>
      <c r="F57" s="19">
        <v>0</v>
      </c>
      <c r="G57" s="6">
        <v>1000</v>
      </c>
      <c r="H57" s="6">
        <v>833</v>
      </c>
      <c r="I57" s="99">
        <f t="shared" si="0"/>
        <v>83.3</v>
      </c>
    </row>
    <row r="58" spans="1:9" ht="12" customHeight="1">
      <c r="A58" s="26">
        <v>715</v>
      </c>
      <c r="B58" s="26">
        <v>112</v>
      </c>
      <c r="C58" s="26">
        <v>6121</v>
      </c>
      <c r="D58" s="26">
        <v>4317</v>
      </c>
      <c r="E58" s="28" t="s">
        <v>1060</v>
      </c>
      <c r="F58" s="19">
        <v>0</v>
      </c>
      <c r="G58" s="6">
        <v>540</v>
      </c>
      <c r="H58" s="6">
        <v>522.1</v>
      </c>
      <c r="I58" s="99">
        <f t="shared" si="0"/>
        <v>96.68518518518519</v>
      </c>
    </row>
    <row r="59" spans="1:9" ht="12" customHeight="1">
      <c r="A59" s="26">
        <v>726</v>
      </c>
      <c r="B59" s="26">
        <v>112</v>
      </c>
      <c r="C59" s="26">
        <v>6121</v>
      </c>
      <c r="D59" s="26">
        <v>2271</v>
      </c>
      <c r="E59" s="28" t="s">
        <v>163</v>
      </c>
      <c r="F59" s="19">
        <v>10000</v>
      </c>
      <c r="G59" s="6">
        <v>17315.6</v>
      </c>
      <c r="H59" s="6">
        <v>5316.5</v>
      </c>
      <c r="I59" s="99">
        <f t="shared" si="0"/>
        <v>30.70352745501167</v>
      </c>
    </row>
    <row r="60" spans="1:9" ht="12" customHeight="1">
      <c r="A60" s="26">
        <v>726</v>
      </c>
      <c r="B60" s="26">
        <v>112</v>
      </c>
      <c r="C60" s="26">
        <v>6122</v>
      </c>
      <c r="D60" s="26">
        <v>2271</v>
      </c>
      <c r="E60" s="28" t="s">
        <v>164</v>
      </c>
      <c r="F60" s="19">
        <v>0</v>
      </c>
      <c r="G60" s="6">
        <v>13709</v>
      </c>
      <c r="H60" s="6">
        <v>13704.6</v>
      </c>
      <c r="I60" s="99">
        <f t="shared" si="0"/>
        <v>99.9679042964476</v>
      </c>
    </row>
    <row r="61" spans="1:9" ht="12" customHeight="1">
      <c r="A61" s="26">
        <v>726</v>
      </c>
      <c r="B61" s="26">
        <v>112</v>
      </c>
      <c r="C61" s="26">
        <v>6143</v>
      </c>
      <c r="D61" s="26">
        <v>2271</v>
      </c>
      <c r="E61" s="28" t="s">
        <v>165</v>
      </c>
      <c r="F61" s="19">
        <v>360</v>
      </c>
      <c r="G61" s="6">
        <v>360</v>
      </c>
      <c r="H61" s="6">
        <v>127.2</v>
      </c>
      <c r="I61" s="99">
        <f t="shared" si="0"/>
        <v>35.333333333333336</v>
      </c>
    </row>
    <row r="62" spans="1:9" ht="12" customHeight="1">
      <c r="A62" s="26">
        <v>727</v>
      </c>
      <c r="B62" s="26">
        <v>112</v>
      </c>
      <c r="C62" s="26">
        <v>6121</v>
      </c>
      <c r="D62" s="26">
        <v>2219</v>
      </c>
      <c r="E62" s="28" t="s">
        <v>166</v>
      </c>
      <c r="F62" s="19">
        <v>4300</v>
      </c>
      <c r="G62" s="6">
        <v>6800</v>
      </c>
      <c r="H62" s="6">
        <v>2914.6</v>
      </c>
      <c r="I62" s="99">
        <f t="shared" si="0"/>
        <v>42.86176470588235</v>
      </c>
    </row>
    <row r="63" spans="1:9" ht="12" customHeight="1">
      <c r="A63" s="26">
        <v>728</v>
      </c>
      <c r="B63" s="30">
        <v>112</v>
      </c>
      <c r="C63" s="26">
        <v>6121</v>
      </c>
      <c r="D63" s="26">
        <v>2212</v>
      </c>
      <c r="E63" s="1" t="s">
        <v>275</v>
      </c>
      <c r="F63" s="19">
        <v>37000</v>
      </c>
      <c r="G63" s="6">
        <v>40000</v>
      </c>
      <c r="H63" s="6">
        <v>0</v>
      </c>
      <c r="I63" s="99">
        <f t="shared" si="0"/>
        <v>0</v>
      </c>
    </row>
    <row r="64" spans="1:9" ht="12" customHeight="1">
      <c r="A64" s="26">
        <v>728</v>
      </c>
      <c r="B64" s="30">
        <v>112</v>
      </c>
      <c r="C64" s="26">
        <v>6126</v>
      </c>
      <c r="D64" s="26">
        <v>2212</v>
      </c>
      <c r="E64" s="1" t="s">
        <v>167</v>
      </c>
      <c r="F64" s="19">
        <v>0</v>
      </c>
      <c r="G64" s="6">
        <v>600</v>
      </c>
      <c r="H64" s="6">
        <v>20.2</v>
      </c>
      <c r="I64" s="99">
        <f t="shared" si="0"/>
        <v>3.3666666666666663</v>
      </c>
    </row>
    <row r="65" spans="1:9" ht="12" customHeight="1">
      <c r="A65" s="26">
        <v>728</v>
      </c>
      <c r="B65" s="30">
        <v>112</v>
      </c>
      <c r="C65" s="26">
        <v>6143</v>
      </c>
      <c r="D65" s="26">
        <v>2212</v>
      </c>
      <c r="E65" s="1" t="s">
        <v>171</v>
      </c>
      <c r="F65" s="19">
        <v>1000</v>
      </c>
      <c r="G65" s="6">
        <v>1000</v>
      </c>
      <c r="H65" s="6">
        <v>0</v>
      </c>
      <c r="I65" s="99">
        <f t="shared" si="0"/>
        <v>0</v>
      </c>
    </row>
    <row r="66" spans="1:9" ht="12" customHeight="1">
      <c r="A66" s="26">
        <v>730</v>
      </c>
      <c r="B66" s="30">
        <v>112</v>
      </c>
      <c r="C66" s="26">
        <v>6121</v>
      </c>
      <c r="D66" s="26">
        <v>2333</v>
      </c>
      <c r="E66" s="1" t="s">
        <v>172</v>
      </c>
      <c r="F66" s="19">
        <v>0</v>
      </c>
      <c r="G66" s="6">
        <v>21</v>
      </c>
      <c r="H66" s="6">
        <v>20.4</v>
      </c>
      <c r="I66" s="99">
        <f t="shared" si="0"/>
        <v>97.14285714285712</v>
      </c>
    </row>
    <row r="67" spans="1:9" ht="12" customHeight="1">
      <c r="A67" s="26">
        <v>731</v>
      </c>
      <c r="B67" s="26">
        <v>112</v>
      </c>
      <c r="C67" s="26">
        <v>6121</v>
      </c>
      <c r="D67" s="26">
        <v>2321</v>
      </c>
      <c r="E67" s="28" t="s">
        <v>1061</v>
      </c>
      <c r="F67" s="19">
        <v>2500</v>
      </c>
      <c r="G67" s="6">
        <v>2320</v>
      </c>
      <c r="H67" s="6">
        <v>1059.2</v>
      </c>
      <c r="I67" s="99">
        <f t="shared" si="0"/>
        <v>45.6551724137931</v>
      </c>
    </row>
    <row r="68" spans="1:9" ht="12" customHeight="1">
      <c r="A68" s="26">
        <v>732</v>
      </c>
      <c r="B68" s="26">
        <v>112</v>
      </c>
      <c r="C68" s="26">
        <v>6121</v>
      </c>
      <c r="D68" s="26">
        <v>2310</v>
      </c>
      <c r="E68" s="28" t="s">
        <v>1062</v>
      </c>
      <c r="F68" s="19">
        <v>2500</v>
      </c>
      <c r="G68" s="6">
        <v>2479</v>
      </c>
      <c r="H68" s="6">
        <v>299.7</v>
      </c>
      <c r="I68" s="99">
        <f t="shared" si="0"/>
        <v>12.08955223880597</v>
      </c>
    </row>
    <row r="69" spans="1:9" ht="12" customHeight="1">
      <c r="A69" s="26">
        <v>736</v>
      </c>
      <c r="B69" s="26">
        <v>112</v>
      </c>
      <c r="C69" s="26">
        <v>6121</v>
      </c>
      <c r="D69" s="26">
        <v>3639</v>
      </c>
      <c r="E69" s="28" t="s">
        <v>212</v>
      </c>
      <c r="F69" s="19">
        <v>500</v>
      </c>
      <c r="G69" s="6">
        <v>0</v>
      </c>
      <c r="H69" s="6">
        <v>0</v>
      </c>
      <c r="I69" s="620" t="s">
        <v>1178</v>
      </c>
    </row>
    <row r="70" spans="1:9" ht="12" customHeight="1">
      <c r="A70" s="26">
        <v>737</v>
      </c>
      <c r="B70" s="26">
        <v>112</v>
      </c>
      <c r="C70" s="26">
        <v>6121</v>
      </c>
      <c r="D70" s="26">
        <v>2219</v>
      </c>
      <c r="E70" s="28" t="s">
        <v>173</v>
      </c>
      <c r="F70" s="19">
        <v>8000</v>
      </c>
      <c r="G70" s="6">
        <v>8000</v>
      </c>
      <c r="H70" s="6">
        <v>0</v>
      </c>
      <c r="I70" s="99">
        <f t="shared" si="0"/>
        <v>0</v>
      </c>
    </row>
    <row r="71" spans="1:9" ht="12" customHeight="1">
      <c r="A71" s="26">
        <v>744</v>
      </c>
      <c r="B71" s="26">
        <v>112</v>
      </c>
      <c r="C71" s="26">
        <v>6121</v>
      </c>
      <c r="D71" s="26">
        <v>4317</v>
      </c>
      <c r="E71" s="28" t="s">
        <v>213</v>
      </c>
      <c r="F71" s="19">
        <v>78000</v>
      </c>
      <c r="G71" s="6">
        <v>75980</v>
      </c>
      <c r="H71" s="6">
        <v>13580.5</v>
      </c>
      <c r="I71" s="99">
        <f t="shared" si="0"/>
        <v>17.873782574361673</v>
      </c>
    </row>
    <row r="72" spans="1:9" ht="12" customHeight="1">
      <c r="A72" s="26">
        <v>744</v>
      </c>
      <c r="B72" s="26">
        <v>112</v>
      </c>
      <c r="C72" s="26">
        <v>6122</v>
      </c>
      <c r="D72" s="26">
        <v>4317</v>
      </c>
      <c r="E72" s="28" t="s">
        <v>312</v>
      </c>
      <c r="F72" s="19">
        <v>0</v>
      </c>
      <c r="G72" s="6">
        <v>2000</v>
      </c>
      <c r="H72" s="6">
        <v>0</v>
      </c>
      <c r="I72" s="99">
        <f t="shared" si="0"/>
        <v>0</v>
      </c>
    </row>
    <row r="73" spans="1:9" ht="12" customHeight="1">
      <c r="A73" s="26">
        <v>744</v>
      </c>
      <c r="B73" s="26">
        <v>112</v>
      </c>
      <c r="C73" s="26">
        <v>6149</v>
      </c>
      <c r="D73" s="26">
        <v>4317</v>
      </c>
      <c r="E73" s="28" t="s">
        <v>174</v>
      </c>
      <c r="F73" s="19">
        <v>0</v>
      </c>
      <c r="G73" s="6">
        <v>20</v>
      </c>
      <c r="H73" s="6">
        <v>16.3</v>
      </c>
      <c r="I73" s="99">
        <f t="shared" si="0"/>
        <v>81.5</v>
      </c>
    </row>
    <row r="74" spans="1:9" ht="12" customHeight="1">
      <c r="A74" s="26">
        <v>746</v>
      </c>
      <c r="B74" s="26">
        <v>112</v>
      </c>
      <c r="C74" s="26">
        <v>6121</v>
      </c>
      <c r="D74" s="26">
        <v>2212</v>
      </c>
      <c r="E74" s="28" t="s">
        <v>388</v>
      </c>
      <c r="F74" s="19">
        <v>3000</v>
      </c>
      <c r="G74" s="6">
        <v>9000</v>
      </c>
      <c r="H74" s="6">
        <v>301.6</v>
      </c>
      <c r="I74" s="99">
        <f t="shared" si="0"/>
        <v>3.351111111111112</v>
      </c>
    </row>
    <row r="75" spans="1:9" ht="12" customHeight="1">
      <c r="A75" s="26">
        <v>747</v>
      </c>
      <c r="B75" s="26">
        <v>112</v>
      </c>
      <c r="C75" s="26">
        <v>6121</v>
      </c>
      <c r="D75" s="26">
        <v>2321</v>
      </c>
      <c r="E75" s="28" t="s">
        <v>371</v>
      </c>
      <c r="F75" s="19">
        <v>0</v>
      </c>
      <c r="G75" s="6">
        <v>3130</v>
      </c>
      <c r="H75" s="6">
        <v>3123.1</v>
      </c>
      <c r="I75" s="99">
        <f t="shared" si="0"/>
        <v>99.77955271565494</v>
      </c>
    </row>
    <row r="76" spans="1:9" ht="12" customHeight="1">
      <c r="A76" s="26">
        <v>747</v>
      </c>
      <c r="B76" s="26">
        <v>112</v>
      </c>
      <c r="C76" s="26">
        <v>6149</v>
      </c>
      <c r="D76" s="26">
        <v>2321</v>
      </c>
      <c r="E76" s="28" t="s">
        <v>313</v>
      </c>
      <c r="F76" s="19">
        <v>0</v>
      </c>
      <c r="G76" s="6">
        <v>50</v>
      </c>
      <c r="H76" s="6">
        <v>48</v>
      </c>
      <c r="I76" s="99">
        <f t="shared" si="0"/>
        <v>96</v>
      </c>
    </row>
    <row r="77" spans="1:9" ht="12" customHeight="1">
      <c r="A77" s="26">
        <v>750</v>
      </c>
      <c r="B77" s="26">
        <v>112</v>
      </c>
      <c r="C77" s="26">
        <v>6121</v>
      </c>
      <c r="D77" s="26">
        <v>2333</v>
      </c>
      <c r="E77" s="28" t="s">
        <v>175</v>
      </c>
      <c r="F77" s="19">
        <v>0</v>
      </c>
      <c r="G77" s="6">
        <v>4000</v>
      </c>
      <c r="H77" s="6">
        <v>30.7</v>
      </c>
      <c r="I77" s="99">
        <f t="shared" si="0"/>
        <v>0.7675</v>
      </c>
    </row>
    <row r="78" spans="1:9" ht="12" customHeight="1">
      <c r="A78" s="26">
        <v>751</v>
      </c>
      <c r="B78" s="26">
        <v>112</v>
      </c>
      <c r="C78" s="26">
        <v>6121</v>
      </c>
      <c r="D78" s="26">
        <v>2331</v>
      </c>
      <c r="E78" s="28" t="s">
        <v>176</v>
      </c>
      <c r="F78" s="19">
        <v>0</v>
      </c>
      <c r="G78" s="6">
        <v>4000</v>
      </c>
      <c r="H78" s="6">
        <v>0</v>
      </c>
      <c r="I78" s="99">
        <f t="shared" si="0"/>
        <v>0</v>
      </c>
    </row>
    <row r="79" spans="1:17" s="9" customFormat="1" ht="12" customHeight="1">
      <c r="A79" s="26">
        <v>753</v>
      </c>
      <c r="B79" s="26">
        <v>112</v>
      </c>
      <c r="C79" s="26">
        <v>6121</v>
      </c>
      <c r="D79" s="26">
        <v>3311</v>
      </c>
      <c r="E79" s="28" t="s">
        <v>177</v>
      </c>
      <c r="F79" s="19">
        <v>650</v>
      </c>
      <c r="G79" s="6">
        <v>650</v>
      </c>
      <c r="H79" s="6">
        <v>0</v>
      </c>
      <c r="I79" s="99">
        <f t="shared" si="0"/>
        <v>0</v>
      </c>
      <c r="J79"/>
      <c r="K79"/>
      <c r="L79"/>
      <c r="M79"/>
      <c r="N79"/>
      <c r="O79"/>
      <c r="P79"/>
      <c r="Q79"/>
    </row>
    <row r="80" spans="1:17" s="9" customFormat="1" ht="12" customHeight="1">
      <c r="A80" s="26">
        <v>754</v>
      </c>
      <c r="B80" s="26">
        <v>112</v>
      </c>
      <c r="C80" s="26">
        <v>6121</v>
      </c>
      <c r="D80" s="26">
        <v>2212</v>
      </c>
      <c r="E80" s="28" t="s">
        <v>178</v>
      </c>
      <c r="F80" s="19">
        <v>60000</v>
      </c>
      <c r="G80" s="6">
        <v>60000</v>
      </c>
      <c r="H80" s="6">
        <v>4354.6</v>
      </c>
      <c r="I80" s="99">
        <f aca="true" t="shared" si="1" ref="I80:I99">(H80/G80)*100</f>
        <v>7.257666666666668</v>
      </c>
      <c r="J80"/>
      <c r="K80"/>
      <c r="L80"/>
      <c r="M80"/>
      <c r="N80"/>
      <c r="O80"/>
      <c r="P80"/>
      <c r="Q80"/>
    </row>
    <row r="81" spans="1:17" s="9" customFormat="1" ht="12" customHeight="1">
      <c r="A81" s="26">
        <v>755</v>
      </c>
      <c r="B81" s="26">
        <v>112</v>
      </c>
      <c r="C81" s="26">
        <v>6121</v>
      </c>
      <c r="D81" s="26">
        <v>2212</v>
      </c>
      <c r="E81" s="28" t="s">
        <v>179</v>
      </c>
      <c r="F81" s="19">
        <v>15000</v>
      </c>
      <c r="G81" s="6">
        <v>15000</v>
      </c>
      <c r="H81" s="6">
        <v>0</v>
      </c>
      <c r="I81" s="99">
        <f t="shared" si="1"/>
        <v>0</v>
      </c>
      <c r="J81"/>
      <c r="K81"/>
      <c r="L81"/>
      <c r="M81"/>
      <c r="N81"/>
      <c r="O81"/>
      <c r="P81"/>
      <c r="Q81"/>
    </row>
    <row r="82" spans="1:17" s="9" customFormat="1" ht="12" customHeight="1">
      <c r="A82" s="26">
        <v>756</v>
      </c>
      <c r="B82" s="26">
        <v>112</v>
      </c>
      <c r="C82" s="26">
        <v>6121</v>
      </c>
      <c r="D82" s="26">
        <v>2212</v>
      </c>
      <c r="E82" s="28" t="s">
        <v>180</v>
      </c>
      <c r="F82" s="19">
        <v>14000</v>
      </c>
      <c r="G82" s="6">
        <v>14000</v>
      </c>
      <c r="H82" s="6">
        <v>5165.1</v>
      </c>
      <c r="I82" s="99">
        <f t="shared" si="1"/>
        <v>36.893571428571434</v>
      </c>
      <c r="J82"/>
      <c r="K82"/>
      <c r="L82"/>
      <c r="M82"/>
      <c r="N82"/>
      <c r="O82"/>
      <c r="P82"/>
      <c r="Q82"/>
    </row>
    <row r="83" spans="1:17" s="9" customFormat="1" ht="12" customHeight="1">
      <c r="A83" s="26">
        <v>759</v>
      </c>
      <c r="B83" s="26">
        <v>112</v>
      </c>
      <c r="C83" s="26">
        <v>6121</v>
      </c>
      <c r="D83" s="26">
        <v>3744</v>
      </c>
      <c r="E83" s="28" t="s">
        <v>181</v>
      </c>
      <c r="F83" s="19">
        <v>5000</v>
      </c>
      <c r="G83" s="6">
        <v>5000</v>
      </c>
      <c r="H83" s="6">
        <v>0</v>
      </c>
      <c r="I83" s="99">
        <f t="shared" si="1"/>
        <v>0</v>
      </c>
      <c r="J83"/>
      <c r="K83"/>
      <c r="L83"/>
      <c r="M83"/>
      <c r="N83"/>
      <c r="O83"/>
      <c r="P83"/>
      <c r="Q83"/>
    </row>
    <row r="84" spans="1:17" s="9" customFormat="1" ht="12" customHeight="1">
      <c r="A84" s="26">
        <v>760</v>
      </c>
      <c r="B84" s="26">
        <v>112</v>
      </c>
      <c r="C84" s="26">
        <v>6121</v>
      </c>
      <c r="D84" s="26">
        <v>3419</v>
      </c>
      <c r="E84" s="28" t="s">
        <v>182</v>
      </c>
      <c r="F84" s="19">
        <v>40000</v>
      </c>
      <c r="G84" s="6">
        <v>39944</v>
      </c>
      <c r="H84" s="6">
        <v>4976.9</v>
      </c>
      <c r="I84" s="99">
        <f t="shared" si="1"/>
        <v>12.459693570999399</v>
      </c>
      <c r="J84"/>
      <c r="K84"/>
      <c r="L84"/>
      <c r="M84"/>
      <c r="N84"/>
      <c r="O84"/>
      <c r="P84"/>
      <c r="Q84"/>
    </row>
    <row r="85" spans="1:17" s="9" customFormat="1" ht="12" customHeight="1">
      <c r="A85" s="26">
        <v>760</v>
      </c>
      <c r="B85" s="26">
        <v>112</v>
      </c>
      <c r="C85" s="26">
        <v>6126</v>
      </c>
      <c r="D85" s="26">
        <v>3419</v>
      </c>
      <c r="E85" s="28" t="s">
        <v>183</v>
      </c>
      <c r="F85" s="19">
        <v>0</v>
      </c>
      <c r="G85" s="6">
        <v>800</v>
      </c>
      <c r="H85" s="6">
        <v>760.2</v>
      </c>
      <c r="I85" s="99">
        <f t="shared" si="1"/>
        <v>95.025</v>
      </c>
      <c r="J85"/>
      <c r="K85"/>
      <c r="L85"/>
      <c r="M85"/>
      <c r="N85"/>
      <c r="O85"/>
      <c r="P85"/>
      <c r="Q85"/>
    </row>
    <row r="86" spans="1:17" s="9" customFormat="1" ht="12" customHeight="1">
      <c r="A86" s="26">
        <v>760</v>
      </c>
      <c r="B86" s="26">
        <v>112</v>
      </c>
      <c r="C86" s="26">
        <v>6149</v>
      </c>
      <c r="D86" s="26">
        <v>3419</v>
      </c>
      <c r="E86" s="28" t="s">
        <v>184</v>
      </c>
      <c r="F86" s="19">
        <v>0</v>
      </c>
      <c r="G86" s="6">
        <v>56</v>
      </c>
      <c r="H86" s="6">
        <v>55.5</v>
      </c>
      <c r="I86" s="99">
        <f t="shared" si="1"/>
        <v>99.10714285714286</v>
      </c>
      <c r="J86"/>
      <c r="K86"/>
      <c r="L86"/>
      <c r="M86"/>
      <c r="N86"/>
      <c r="O86"/>
      <c r="P86"/>
      <c r="Q86"/>
    </row>
    <row r="87" spans="1:17" s="9" customFormat="1" ht="12" customHeight="1">
      <c r="A87" s="26">
        <v>761</v>
      </c>
      <c r="B87" s="26">
        <v>112</v>
      </c>
      <c r="C87" s="26">
        <v>6121</v>
      </c>
      <c r="D87" s="26">
        <v>3612</v>
      </c>
      <c r="E87" s="28" t="s">
        <v>185</v>
      </c>
      <c r="F87" s="19">
        <v>0</v>
      </c>
      <c r="G87" s="6">
        <v>42300</v>
      </c>
      <c r="H87" s="6">
        <v>19866.9</v>
      </c>
      <c r="I87" s="99">
        <f t="shared" si="1"/>
        <v>46.96666666666667</v>
      </c>
      <c r="J87"/>
      <c r="K87"/>
      <c r="L87"/>
      <c r="M87"/>
      <c r="N87"/>
      <c r="O87"/>
      <c r="P87"/>
      <c r="Q87"/>
    </row>
    <row r="88" spans="1:17" s="9" customFormat="1" ht="12" customHeight="1">
      <c r="A88" s="26">
        <v>762</v>
      </c>
      <c r="B88" s="26">
        <v>112</v>
      </c>
      <c r="C88" s="26">
        <v>6121</v>
      </c>
      <c r="D88" s="26">
        <v>2321</v>
      </c>
      <c r="E88" s="28" t="s">
        <v>314</v>
      </c>
      <c r="F88" s="19">
        <v>0</v>
      </c>
      <c r="G88" s="6">
        <v>23768.9</v>
      </c>
      <c r="H88" s="6">
        <v>0</v>
      </c>
      <c r="I88" s="99">
        <f t="shared" si="1"/>
        <v>0</v>
      </c>
      <c r="J88"/>
      <c r="K88"/>
      <c r="L88"/>
      <c r="M88"/>
      <c r="N88"/>
      <c r="O88"/>
      <c r="P88"/>
      <c r="Q88"/>
    </row>
    <row r="89" spans="1:17" s="9" customFormat="1" ht="12" customHeight="1">
      <c r="A89" s="26">
        <v>762</v>
      </c>
      <c r="B89" s="26">
        <v>112</v>
      </c>
      <c r="C89" s="26">
        <v>6122</v>
      </c>
      <c r="D89" s="26">
        <v>2321</v>
      </c>
      <c r="E89" s="28" t="s">
        <v>315</v>
      </c>
      <c r="F89" s="19">
        <v>0</v>
      </c>
      <c r="G89" s="6">
        <v>87003.3</v>
      </c>
      <c r="H89" s="6">
        <v>11850</v>
      </c>
      <c r="I89" s="99">
        <f t="shared" si="1"/>
        <v>13.62017302791963</v>
      </c>
      <c r="J89"/>
      <c r="K89"/>
      <c r="L89"/>
      <c r="M89"/>
      <c r="N89"/>
      <c r="O89"/>
      <c r="P89"/>
      <c r="Q89"/>
    </row>
    <row r="90" spans="1:9" ht="12" customHeight="1">
      <c r="A90" s="26">
        <v>6018</v>
      </c>
      <c r="B90" s="26" t="s">
        <v>1063</v>
      </c>
      <c r="C90" s="26">
        <v>6149</v>
      </c>
      <c r="D90" s="26">
        <v>3639</v>
      </c>
      <c r="E90" s="28" t="s">
        <v>186</v>
      </c>
      <c r="F90" s="19">
        <v>300</v>
      </c>
      <c r="G90" s="6">
        <v>300</v>
      </c>
      <c r="H90" s="6">
        <v>43.3</v>
      </c>
      <c r="I90" s="99">
        <f t="shared" si="1"/>
        <v>14.433333333333332</v>
      </c>
    </row>
    <row r="91" spans="1:9" ht="12" customHeight="1">
      <c r="A91" s="26">
        <v>6019</v>
      </c>
      <c r="B91" s="26" t="s">
        <v>1063</v>
      </c>
      <c r="C91" s="26">
        <v>6149</v>
      </c>
      <c r="D91" s="26">
        <v>2212</v>
      </c>
      <c r="E91" s="28" t="s">
        <v>187</v>
      </c>
      <c r="F91" s="19">
        <v>100</v>
      </c>
      <c r="G91" s="6">
        <v>100</v>
      </c>
      <c r="H91" s="6">
        <v>21.3</v>
      </c>
      <c r="I91" s="99">
        <f t="shared" si="1"/>
        <v>21.3</v>
      </c>
    </row>
    <row r="92" spans="1:9" ht="12" customHeight="1">
      <c r="A92" s="26">
        <v>6020</v>
      </c>
      <c r="B92" s="26">
        <v>112</v>
      </c>
      <c r="C92" s="26">
        <v>6149</v>
      </c>
      <c r="D92" s="26">
        <v>2212</v>
      </c>
      <c r="E92" s="28" t="s">
        <v>188</v>
      </c>
      <c r="F92" s="19">
        <v>150</v>
      </c>
      <c r="G92" s="6">
        <v>150</v>
      </c>
      <c r="H92" s="6">
        <v>0</v>
      </c>
      <c r="I92" s="99">
        <f t="shared" si="1"/>
        <v>0</v>
      </c>
    </row>
    <row r="93" spans="1:9" ht="12" customHeight="1">
      <c r="A93" s="26">
        <v>6021</v>
      </c>
      <c r="B93" s="30">
        <v>112</v>
      </c>
      <c r="C93" s="26">
        <v>6149</v>
      </c>
      <c r="D93" s="26">
        <v>2212</v>
      </c>
      <c r="E93" s="1" t="s">
        <v>1121</v>
      </c>
      <c r="F93" s="19">
        <v>300</v>
      </c>
      <c r="G93" s="6">
        <v>254</v>
      </c>
      <c r="H93" s="6">
        <v>0</v>
      </c>
      <c r="I93" s="99">
        <f t="shared" si="1"/>
        <v>0</v>
      </c>
    </row>
    <row r="94" spans="1:9" ht="12" customHeight="1">
      <c r="A94" s="26">
        <v>6021</v>
      </c>
      <c r="B94" s="30">
        <v>112</v>
      </c>
      <c r="C94" s="26">
        <v>6149</v>
      </c>
      <c r="D94" s="26">
        <v>3419</v>
      </c>
      <c r="E94" s="1" t="s">
        <v>1121</v>
      </c>
      <c r="F94" s="19">
        <v>0</v>
      </c>
      <c r="G94" s="6">
        <v>46</v>
      </c>
      <c r="H94" s="6">
        <v>45.5</v>
      </c>
      <c r="I94" s="99">
        <f t="shared" si="1"/>
        <v>98.91304347826086</v>
      </c>
    </row>
    <row r="95" spans="1:9" ht="12" customHeight="1">
      <c r="A95" s="26">
        <v>6022</v>
      </c>
      <c r="B95" s="30">
        <v>112</v>
      </c>
      <c r="C95" s="26">
        <v>6149</v>
      </c>
      <c r="D95" s="26">
        <v>2212</v>
      </c>
      <c r="E95" s="1" t="s">
        <v>189</v>
      </c>
      <c r="F95" s="19">
        <v>300</v>
      </c>
      <c r="G95" s="6">
        <v>135</v>
      </c>
      <c r="H95" s="6">
        <v>74.5</v>
      </c>
      <c r="I95" s="99">
        <f t="shared" si="1"/>
        <v>55.18518518518518</v>
      </c>
    </row>
    <row r="96" spans="1:9" ht="12" customHeight="1">
      <c r="A96" s="26">
        <v>6022</v>
      </c>
      <c r="B96" s="30">
        <v>112</v>
      </c>
      <c r="C96" s="26">
        <v>6149</v>
      </c>
      <c r="D96" s="26">
        <v>2310</v>
      </c>
      <c r="E96" s="1" t="s">
        <v>189</v>
      </c>
      <c r="F96" s="19">
        <v>0</v>
      </c>
      <c r="G96" s="6">
        <v>20</v>
      </c>
      <c r="H96" s="6">
        <v>9.4</v>
      </c>
      <c r="I96" s="99">
        <f t="shared" si="1"/>
        <v>47</v>
      </c>
    </row>
    <row r="97" spans="1:9" ht="12" customHeight="1">
      <c r="A97" s="26">
        <v>6022</v>
      </c>
      <c r="B97" s="30">
        <v>112</v>
      </c>
      <c r="C97" s="26">
        <v>6149</v>
      </c>
      <c r="D97" s="26">
        <v>2321</v>
      </c>
      <c r="E97" s="1" t="s">
        <v>189</v>
      </c>
      <c r="F97" s="19">
        <v>0</v>
      </c>
      <c r="G97" s="6">
        <v>120</v>
      </c>
      <c r="H97" s="6">
        <v>94.5</v>
      </c>
      <c r="I97" s="99">
        <f t="shared" si="1"/>
        <v>78.75</v>
      </c>
    </row>
    <row r="98" spans="1:9" ht="12" customHeight="1">
      <c r="A98" s="26">
        <v>6022</v>
      </c>
      <c r="B98" s="30">
        <v>112</v>
      </c>
      <c r="C98" s="26">
        <v>6149</v>
      </c>
      <c r="D98" s="26">
        <v>3311</v>
      </c>
      <c r="E98" s="1" t="s">
        <v>189</v>
      </c>
      <c r="F98" s="19">
        <v>0</v>
      </c>
      <c r="G98" s="6">
        <v>5</v>
      </c>
      <c r="H98" s="6">
        <v>2.4</v>
      </c>
      <c r="I98" s="99">
        <f t="shared" si="1"/>
        <v>48</v>
      </c>
    </row>
    <row r="99" spans="1:9" ht="12" customHeight="1">
      <c r="A99" s="26">
        <v>6022</v>
      </c>
      <c r="B99" s="30">
        <v>112</v>
      </c>
      <c r="C99" s="26">
        <v>6149</v>
      </c>
      <c r="D99" s="26">
        <v>6409</v>
      </c>
      <c r="E99" s="1" t="s">
        <v>189</v>
      </c>
      <c r="F99" s="19">
        <v>0</v>
      </c>
      <c r="G99" s="6">
        <v>20</v>
      </c>
      <c r="H99" s="6">
        <v>19.5</v>
      </c>
      <c r="I99" s="99">
        <f t="shared" si="1"/>
        <v>97.5</v>
      </c>
    </row>
    <row r="100" spans="1:9" ht="12" customHeight="1">
      <c r="A100" s="26">
        <v>6023</v>
      </c>
      <c r="B100" s="26">
        <v>112</v>
      </c>
      <c r="C100" s="26">
        <v>6149</v>
      </c>
      <c r="D100" s="26">
        <v>2212</v>
      </c>
      <c r="E100" s="28" t="s">
        <v>190</v>
      </c>
      <c r="F100" s="19">
        <v>400</v>
      </c>
      <c r="G100" s="6">
        <v>400</v>
      </c>
      <c r="H100" s="6">
        <v>0</v>
      </c>
      <c r="I100" s="99">
        <f aca="true" t="shared" si="2" ref="I100:I143">(H100/G100)*100</f>
        <v>0</v>
      </c>
    </row>
    <row r="101" spans="1:9" ht="12" customHeight="1">
      <c r="A101" s="26">
        <v>6024</v>
      </c>
      <c r="B101" s="26">
        <v>112</v>
      </c>
      <c r="C101" s="26">
        <v>6145</v>
      </c>
      <c r="D101" s="26">
        <v>2310</v>
      </c>
      <c r="E101" s="1" t="s">
        <v>1122</v>
      </c>
      <c r="F101" s="19">
        <v>100</v>
      </c>
      <c r="G101" s="6">
        <v>95</v>
      </c>
      <c r="H101" s="6">
        <v>0</v>
      </c>
      <c r="I101" s="99">
        <f t="shared" si="2"/>
        <v>0</v>
      </c>
    </row>
    <row r="102" spans="1:9" ht="12" customHeight="1">
      <c r="A102" s="26">
        <v>6024</v>
      </c>
      <c r="B102" s="26">
        <v>112</v>
      </c>
      <c r="C102" s="26">
        <v>6145</v>
      </c>
      <c r="D102" s="26">
        <v>2333</v>
      </c>
      <c r="E102" s="1" t="s">
        <v>1122</v>
      </c>
      <c r="F102" s="19">
        <v>0</v>
      </c>
      <c r="G102" s="6">
        <v>5</v>
      </c>
      <c r="H102" s="6">
        <v>0.5</v>
      </c>
      <c r="I102" s="99">
        <f t="shared" si="2"/>
        <v>10</v>
      </c>
    </row>
    <row r="103" spans="1:9" ht="12" customHeight="1">
      <c r="A103" s="26">
        <v>6025</v>
      </c>
      <c r="B103" s="26">
        <v>112</v>
      </c>
      <c r="C103" s="26">
        <v>6121</v>
      </c>
      <c r="D103" s="26">
        <v>2321</v>
      </c>
      <c r="E103" s="28" t="s">
        <v>191</v>
      </c>
      <c r="F103" s="19">
        <v>2000</v>
      </c>
      <c r="G103" s="6">
        <v>2000</v>
      </c>
      <c r="H103" s="6">
        <v>0</v>
      </c>
      <c r="I103" s="99">
        <f t="shared" si="2"/>
        <v>0</v>
      </c>
    </row>
    <row r="104" spans="1:9" ht="12" customHeight="1">
      <c r="A104" s="26">
        <v>6026</v>
      </c>
      <c r="B104" s="26">
        <v>112</v>
      </c>
      <c r="C104" s="26">
        <v>6126</v>
      </c>
      <c r="D104" s="26">
        <v>2321</v>
      </c>
      <c r="E104" s="28" t="s">
        <v>191</v>
      </c>
      <c r="F104" s="19">
        <v>3000</v>
      </c>
      <c r="G104" s="6">
        <v>3000</v>
      </c>
      <c r="H104" s="6">
        <v>0</v>
      </c>
      <c r="I104" s="99">
        <f t="shared" si="2"/>
        <v>0</v>
      </c>
    </row>
    <row r="105" spans="1:9" ht="13.5" customHeight="1">
      <c r="A105" s="27"/>
      <c r="B105" s="21" t="s">
        <v>1064</v>
      </c>
      <c r="C105" s="27"/>
      <c r="D105" s="27"/>
      <c r="E105" s="29" t="s">
        <v>1011</v>
      </c>
      <c r="F105" s="23">
        <f>SUBTOTAL(9,F33:F104)</f>
        <v>369060</v>
      </c>
      <c r="G105" s="7">
        <f>SUBTOTAL(9,G32:G104)</f>
        <v>604857.8</v>
      </c>
      <c r="H105" s="7">
        <f>SUBTOTAL(9,H32:H104)</f>
        <v>104508.79999999999</v>
      </c>
      <c r="I105" s="101">
        <f t="shared" si="2"/>
        <v>17.278242919244818</v>
      </c>
    </row>
    <row r="106" spans="1:9" ht="12" customHeight="1">
      <c r="A106" s="26">
        <v>6027</v>
      </c>
      <c r="B106" s="26" t="s">
        <v>1065</v>
      </c>
      <c r="C106" s="26" t="s">
        <v>1066</v>
      </c>
      <c r="D106" s="26" t="s">
        <v>1067</v>
      </c>
      <c r="E106" s="28" t="s">
        <v>1068</v>
      </c>
      <c r="F106" s="19">
        <v>7600</v>
      </c>
      <c r="G106" s="6">
        <v>7600</v>
      </c>
      <c r="H106" s="6">
        <v>128.4</v>
      </c>
      <c r="I106" s="99">
        <f t="shared" si="2"/>
        <v>1.6894736842105265</v>
      </c>
    </row>
    <row r="107" spans="1:9" ht="12" customHeight="1">
      <c r="A107" s="26">
        <v>6059</v>
      </c>
      <c r="B107" s="26">
        <v>114</v>
      </c>
      <c r="C107" s="26">
        <v>6121</v>
      </c>
      <c r="D107" s="26">
        <v>3639</v>
      </c>
      <c r="E107" s="28" t="s">
        <v>316</v>
      </c>
      <c r="F107" s="19">
        <v>0</v>
      </c>
      <c r="G107" s="6">
        <v>700</v>
      </c>
      <c r="H107" s="6">
        <v>50</v>
      </c>
      <c r="I107" s="99">
        <f t="shared" si="2"/>
        <v>7.142857142857142</v>
      </c>
    </row>
    <row r="108" spans="2:9" ht="13.5" customHeight="1">
      <c r="B108" s="21" t="s">
        <v>1069</v>
      </c>
      <c r="C108" s="27"/>
      <c r="D108" s="27"/>
      <c r="E108" s="29" t="s">
        <v>1012</v>
      </c>
      <c r="F108" s="23">
        <f>SUBTOTAL(9,F106:F106)</f>
        <v>7600</v>
      </c>
      <c r="G108" s="7">
        <f>SUBTOTAL(9,G106:G107)</f>
        <v>8300</v>
      </c>
      <c r="H108" s="7">
        <f>SUBTOTAL(9,H106:H107)</f>
        <v>178.4</v>
      </c>
      <c r="I108" s="101">
        <f t="shared" si="2"/>
        <v>2.149397590361446</v>
      </c>
    </row>
    <row r="109" spans="1:22" s="9" customFormat="1" ht="12" customHeight="1">
      <c r="A109" s="26">
        <v>6028</v>
      </c>
      <c r="B109" s="26">
        <v>115</v>
      </c>
      <c r="C109" s="26">
        <v>6119</v>
      </c>
      <c r="D109" s="26">
        <v>2119</v>
      </c>
      <c r="E109" s="28" t="s">
        <v>192</v>
      </c>
      <c r="F109" s="19">
        <v>150</v>
      </c>
      <c r="G109" s="6">
        <v>1008</v>
      </c>
      <c r="H109" s="6">
        <v>0</v>
      </c>
      <c r="I109" s="99">
        <f t="shared" si="2"/>
        <v>0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1:9" ht="11.25" customHeight="1">
      <c r="A110" s="26">
        <v>6029</v>
      </c>
      <c r="B110" s="26">
        <v>115</v>
      </c>
      <c r="C110" s="26">
        <v>6121</v>
      </c>
      <c r="D110" s="26">
        <v>2219</v>
      </c>
      <c r="E110" s="28" t="s">
        <v>1070</v>
      </c>
      <c r="F110" s="19">
        <v>40</v>
      </c>
      <c r="G110" s="6">
        <v>40</v>
      </c>
      <c r="H110" s="6">
        <v>0</v>
      </c>
      <c r="I110" s="99">
        <f t="shared" si="2"/>
        <v>0</v>
      </c>
    </row>
    <row r="111" spans="1:9" ht="12" customHeight="1">
      <c r="A111" s="26">
        <v>6030</v>
      </c>
      <c r="B111" s="26">
        <v>115</v>
      </c>
      <c r="C111" s="26">
        <v>6126</v>
      </c>
      <c r="D111" s="26">
        <v>2219</v>
      </c>
      <c r="E111" s="28" t="s">
        <v>1409</v>
      </c>
      <c r="F111" s="19">
        <v>15</v>
      </c>
      <c r="G111" s="6">
        <v>15</v>
      </c>
      <c r="H111" s="6">
        <v>0</v>
      </c>
      <c r="I111" s="99">
        <f t="shared" si="2"/>
        <v>0</v>
      </c>
    </row>
    <row r="112" spans="1:9" ht="12" customHeight="1">
      <c r="A112" s="26">
        <v>6031</v>
      </c>
      <c r="B112" s="26">
        <v>115</v>
      </c>
      <c r="C112" s="26">
        <v>6121</v>
      </c>
      <c r="D112" s="26">
        <v>2221</v>
      </c>
      <c r="E112" s="28" t="s">
        <v>1127</v>
      </c>
      <c r="F112" s="19">
        <v>300</v>
      </c>
      <c r="G112" s="6">
        <v>300</v>
      </c>
      <c r="H112" s="6">
        <v>0</v>
      </c>
      <c r="I112" s="99">
        <f t="shared" si="2"/>
        <v>0</v>
      </c>
    </row>
    <row r="113" spans="1:9" ht="12" customHeight="1">
      <c r="A113" s="26">
        <v>6032</v>
      </c>
      <c r="B113" s="26">
        <v>115</v>
      </c>
      <c r="C113" s="26">
        <v>6121</v>
      </c>
      <c r="D113" s="26">
        <v>2321</v>
      </c>
      <c r="E113" s="28" t="s">
        <v>214</v>
      </c>
      <c r="F113" s="19">
        <v>300</v>
      </c>
      <c r="G113" s="6">
        <v>800</v>
      </c>
      <c r="H113" s="6">
        <v>160.2</v>
      </c>
      <c r="I113" s="99">
        <f t="shared" si="2"/>
        <v>20.025</v>
      </c>
    </row>
    <row r="114" spans="1:9" ht="12" customHeight="1">
      <c r="A114" s="26">
        <v>6033</v>
      </c>
      <c r="B114" s="26">
        <v>115</v>
      </c>
      <c r="C114" s="26">
        <v>6121</v>
      </c>
      <c r="D114" s="26">
        <v>2321</v>
      </c>
      <c r="E114" s="28" t="s">
        <v>193</v>
      </c>
      <c r="F114" s="19">
        <v>1600</v>
      </c>
      <c r="G114" s="6">
        <v>1600</v>
      </c>
      <c r="H114" s="6">
        <v>0</v>
      </c>
      <c r="I114" s="99">
        <f t="shared" si="2"/>
        <v>0</v>
      </c>
    </row>
    <row r="115" spans="1:9" ht="12" customHeight="1">
      <c r="A115" s="26">
        <v>6034</v>
      </c>
      <c r="B115" s="26">
        <v>115</v>
      </c>
      <c r="C115" s="26">
        <v>6121</v>
      </c>
      <c r="D115" s="26">
        <v>3743</v>
      </c>
      <c r="E115" s="28" t="s">
        <v>194</v>
      </c>
      <c r="F115" s="19">
        <v>1000</v>
      </c>
      <c r="G115" s="6">
        <v>25267</v>
      </c>
      <c r="H115" s="6">
        <v>1058</v>
      </c>
      <c r="I115" s="99">
        <f t="shared" si="2"/>
        <v>4.187279851189298</v>
      </c>
    </row>
    <row r="116" spans="1:9" ht="12" customHeight="1">
      <c r="A116" s="26">
        <v>6035</v>
      </c>
      <c r="B116" s="26">
        <v>115</v>
      </c>
      <c r="C116" s="26">
        <v>6126</v>
      </c>
      <c r="D116" s="26">
        <v>3743</v>
      </c>
      <c r="E116" s="28" t="s">
        <v>195</v>
      </c>
      <c r="F116" s="19">
        <v>300</v>
      </c>
      <c r="G116" s="6">
        <v>300</v>
      </c>
      <c r="H116" s="6">
        <v>0</v>
      </c>
      <c r="I116" s="99">
        <f t="shared" si="2"/>
        <v>0</v>
      </c>
    </row>
    <row r="117" spans="1:9" ht="12.75">
      <c r="A117" s="26">
        <v>6036</v>
      </c>
      <c r="B117" s="26">
        <v>115</v>
      </c>
      <c r="C117" s="26">
        <v>6121</v>
      </c>
      <c r="D117" s="26">
        <v>3631</v>
      </c>
      <c r="E117" s="28" t="s">
        <v>378</v>
      </c>
      <c r="F117" s="19">
        <v>250</v>
      </c>
      <c r="G117" s="6">
        <v>250</v>
      </c>
      <c r="H117" s="6">
        <v>0</v>
      </c>
      <c r="I117" s="99">
        <f t="shared" si="2"/>
        <v>0</v>
      </c>
    </row>
    <row r="118" spans="2:9" ht="13.5" customHeight="1">
      <c r="B118" s="21" t="s">
        <v>1071</v>
      </c>
      <c r="C118" s="27"/>
      <c r="D118" s="27"/>
      <c r="E118" s="29" t="s">
        <v>1072</v>
      </c>
      <c r="F118" s="23">
        <f>SUBTOTAL(9,F109:F117)</f>
        <v>3955</v>
      </c>
      <c r="G118" s="7">
        <f>SUBTOTAL(9,G109:G117)</f>
        <v>29580</v>
      </c>
      <c r="H118" s="7">
        <f>SUBTOTAL(9,H109:H117)</f>
        <v>1218.2</v>
      </c>
      <c r="I118" s="101">
        <f t="shared" si="2"/>
        <v>4.118323191345504</v>
      </c>
    </row>
    <row r="119" spans="1:9" ht="12" customHeight="1">
      <c r="A119" s="26">
        <v>6037</v>
      </c>
      <c r="B119" s="26">
        <v>116</v>
      </c>
      <c r="C119" s="26">
        <v>6111</v>
      </c>
      <c r="D119" s="26">
        <v>6171</v>
      </c>
      <c r="E119" s="1" t="s">
        <v>267</v>
      </c>
      <c r="F119" s="19">
        <v>1000</v>
      </c>
      <c r="G119" s="6">
        <v>1000</v>
      </c>
      <c r="H119" s="6">
        <v>0</v>
      </c>
      <c r="I119" s="99">
        <f t="shared" si="2"/>
        <v>0</v>
      </c>
    </row>
    <row r="120" spans="1:9" ht="12" customHeight="1">
      <c r="A120" s="26">
        <v>6038</v>
      </c>
      <c r="B120" s="26">
        <v>116</v>
      </c>
      <c r="C120" s="26">
        <v>6111</v>
      </c>
      <c r="D120" s="26">
        <v>6171</v>
      </c>
      <c r="E120" s="1" t="s">
        <v>268</v>
      </c>
      <c r="F120" s="19">
        <v>2500</v>
      </c>
      <c r="G120" s="6">
        <v>2500</v>
      </c>
      <c r="H120" s="6">
        <v>0</v>
      </c>
      <c r="I120" s="99">
        <f t="shared" si="2"/>
        <v>0</v>
      </c>
    </row>
    <row r="121" spans="1:9" ht="12" customHeight="1">
      <c r="A121" s="26">
        <v>6039</v>
      </c>
      <c r="B121" s="26">
        <v>116</v>
      </c>
      <c r="C121" s="26">
        <v>6111</v>
      </c>
      <c r="D121" s="26">
        <v>6171</v>
      </c>
      <c r="E121" s="1" t="s">
        <v>269</v>
      </c>
      <c r="F121" s="19">
        <v>2000</v>
      </c>
      <c r="G121" s="6">
        <v>1864</v>
      </c>
      <c r="H121" s="6">
        <v>194.7</v>
      </c>
      <c r="I121" s="99">
        <f t="shared" si="2"/>
        <v>10.44527896995708</v>
      </c>
    </row>
    <row r="122" spans="1:9" ht="12" customHeight="1">
      <c r="A122" s="26">
        <v>6040</v>
      </c>
      <c r="B122" s="26">
        <v>116</v>
      </c>
      <c r="C122" s="26">
        <v>6111</v>
      </c>
      <c r="D122" s="26">
        <v>6171</v>
      </c>
      <c r="E122" s="28" t="s">
        <v>1052</v>
      </c>
      <c r="F122" s="19">
        <v>1500</v>
      </c>
      <c r="G122" s="6">
        <v>2356</v>
      </c>
      <c r="H122" s="6">
        <v>2037.3</v>
      </c>
      <c r="I122" s="99">
        <f t="shared" si="2"/>
        <v>86.47283531409168</v>
      </c>
    </row>
    <row r="123" spans="1:9" ht="12" customHeight="1">
      <c r="A123" s="26">
        <v>6041</v>
      </c>
      <c r="B123" s="26">
        <v>116</v>
      </c>
      <c r="C123" s="26">
        <v>6111</v>
      </c>
      <c r="D123" s="26">
        <v>6171</v>
      </c>
      <c r="E123" s="28" t="s">
        <v>196</v>
      </c>
      <c r="F123" s="19">
        <v>1900</v>
      </c>
      <c r="G123" s="6">
        <v>1000</v>
      </c>
      <c r="H123" s="6">
        <v>0</v>
      </c>
      <c r="I123" s="99">
        <f t="shared" si="2"/>
        <v>0</v>
      </c>
    </row>
    <row r="124" spans="1:9" ht="12" customHeight="1">
      <c r="A124" s="26">
        <v>6042</v>
      </c>
      <c r="B124" s="26">
        <v>116</v>
      </c>
      <c r="C124" s="26">
        <v>6111</v>
      </c>
      <c r="D124" s="26">
        <v>6171</v>
      </c>
      <c r="E124" s="28" t="s">
        <v>197</v>
      </c>
      <c r="F124" s="19">
        <v>1000</v>
      </c>
      <c r="G124" s="6">
        <v>1000</v>
      </c>
      <c r="H124" s="6">
        <v>0</v>
      </c>
      <c r="I124" s="99">
        <f t="shared" si="2"/>
        <v>0</v>
      </c>
    </row>
    <row r="125" spans="1:9" ht="12" customHeight="1">
      <c r="A125" s="26">
        <v>6043</v>
      </c>
      <c r="B125" s="26">
        <v>116</v>
      </c>
      <c r="C125" s="26">
        <v>6119</v>
      </c>
      <c r="D125" s="26">
        <v>6171</v>
      </c>
      <c r="E125" s="1" t="s">
        <v>198</v>
      </c>
      <c r="F125" s="19">
        <v>900</v>
      </c>
      <c r="G125" s="6">
        <v>900</v>
      </c>
      <c r="H125" s="6">
        <v>45</v>
      </c>
      <c r="I125" s="99">
        <f t="shared" si="2"/>
        <v>5</v>
      </c>
    </row>
    <row r="126" spans="1:9" ht="12" customHeight="1">
      <c r="A126" s="26">
        <v>6044</v>
      </c>
      <c r="B126" s="26">
        <v>116</v>
      </c>
      <c r="C126" s="26">
        <v>6125</v>
      </c>
      <c r="D126" s="26">
        <v>6171</v>
      </c>
      <c r="E126" s="28" t="s">
        <v>270</v>
      </c>
      <c r="F126" s="19">
        <v>2400</v>
      </c>
      <c r="G126" s="6">
        <v>2400</v>
      </c>
      <c r="H126" s="6">
        <v>510.7</v>
      </c>
      <c r="I126" s="99">
        <f t="shared" si="2"/>
        <v>21.279166666666665</v>
      </c>
    </row>
    <row r="127" spans="1:9" ht="12" customHeight="1">
      <c r="A127" s="26">
        <v>6045</v>
      </c>
      <c r="B127" s="26">
        <v>116</v>
      </c>
      <c r="C127" s="26">
        <v>6125</v>
      </c>
      <c r="D127" s="26">
        <v>6171</v>
      </c>
      <c r="E127" s="28" t="s">
        <v>199</v>
      </c>
      <c r="F127" s="19">
        <v>2800</v>
      </c>
      <c r="G127" s="6">
        <v>2800</v>
      </c>
      <c r="H127" s="6">
        <v>0</v>
      </c>
      <c r="I127" s="99">
        <f t="shared" si="2"/>
        <v>0</v>
      </c>
    </row>
    <row r="128" spans="1:9" ht="12" customHeight="1">
      <c r="A128" s="26">
        <v>6046</v>
      </c>
      <c r="B128" s="26">
        <v>116</v>
      </c>
      <c r="C128" s="26">
        <v>6125</v>
      </c>
      <c r="D128" s="26">
        <v>6171</v>
      </c>
      <c r="E128" s="28" t="s">
        <v>1382</v>
      </c>
      <c r="F128" s="19">
        <v>2000</v>
      </c>
      <c r="G128" s="6">
        <v>2000</v>
      </c>
      <c r="H128" s="6">
        <v>0</v>
      </c>
      <c r="I128" s="99">
        <f t="shared" si="2"/>
        <v>0</v>
      </c>
    </row>
    <row r="129" spans="1:9" ht="12" customHeight="1">
      <c r="A129" s="26">
        <v>6047</v>
      </c>
      <c r="B129" s="26">
        <v>116</v>
      </c>
      <c r="C129" s="26">
        <v>6125</v>
      </c>
      <c r="D129" s="26">
        <v>6171</v>
      </c>
      <c r="E129" s="28" t="s">
        <v>200</v>
      </c>
      <c r="F129" s="19">
        <v>1000</v>
      </c>
      <c r="G129" s="6">
        <v>1000</v>
      </c>
      <c r="H129" s="6">
        <v>0</v>
      </c>
      <c r="I129" s="99">
        <f t="shared" si="2"/>
        <v>0</v>
      </c>
    </row>
    <row r="130" spans="2:9" ht="13.5" customHeight="1">
      <c r="B130" s="21" t="s">
        <v>1123</v>
      </c>
      <c r="C130" s="27"/>
      <c r="D130" s="27"/>
      <c r="E130" s="29" t="s">
        <v>100</v>
      </c>
      <c r="F130" s="23">
        <f>SUBTOTAL(9,F119:F129)</f>
        <v>19000</v>
      </c>
      <c r="G130" s="7">
        <f>SUBTOTAL(9,G119:G129)</f>
        <v>18820</v>
      </c>
      <c r="H130" s="7">
        <f>SUBTOTAL(9,H119:H129)</f>
        <v>2787.7</v>
      </c>
      <c r="I130" s="101">
        <f t="shared" si="2"/>
        <v>14.812433581296492</v>
      </c>
    </row>
    <row r="131" spans="1:9" ht="12" customHeight="1">
      <c r="A131" s="26">
        <v>6053</v>
      </c>
      <c r="B131" s="26">
        <v>228</v>
      </c>
      <c r="C131" s="26">
        <v>6351</v>
      </c>
      <c r="D131" s="26">
        <v>3113</v>
      </c>
      <c r="E131" s="28" t="s">
        <v>201</v>
      </c>
      <c r="F131" s="19">
        <v>0</v>
      </c>
      <c r="G131" s="6">
        <v>500</v>
      </c>
      <c r="H131" s="6">
        <v>500</v>
      </c>
      <c r="I131" s="99">
        <f t="shared" si="2"/>
        <v>100</v>
      </c>
    </row>
    <row r="132" spans="2:9" ht="13.5" customHeight="1">
      <c r="B132" s="21" t="s">
        <v>1091</v>
      </c>
      <c r="C132" s="27"/>
      <c r="D132" s="27"/>
      <c r="E132" s="29" t="s">
        <v>1033</v>
      </c>
      <c r="F132" s="23">
        <f>SUBTOTAL(9,F131)</f>
        <v>0</v>
      </c>
      <c r="G132" s="7">
        <f>SUBTOTAL(9,G131)</f>
        <v>500</v>
      </c>
      <c r="H132" s="7">
        <f>SUBTOTAL(9,H131)</f>
        <v>500</v>
      </c>
      <c r="I132" s="101">
        <f t="shared" si="2"/>
        <v>100</v>
      </c>
    </row>
    <row r="133" spans="1:9" ht="13.5" customHeight="1">
      <c r="A133" s="26">
        <v>6054</v>
      </c>
      <c r="B133" s="26">
        <v>232</v>
      </c>
      <c r="C133" s="26">
        <v>6351</v>
      </c>
      <c r="D133" s="26">
        <v>3111</v>
      </c>
      <c r="E133" s="28" t="s">
        <v>201</v>
      </c>
      <c r="F133" s="19">
        <v>0</v>
      </c>
      <c r="G133" s="6">
        <v>43.5</v>
      </c>
      <c r="H133" s="6">
        <v>43.5</v>
      </c>
      <c r="I133" s="99">
        <f t="shared" si="2"/>
        <v>100</v>
      </c>
    </row>
    <row r="134" spans="2:9" ht="13.5" customHeight="1">
      <c r="B134" s="21" t="s">
        <v>1105</v>
      </c>
      <c r="C134" s="27"/>
      <c r="D134" s="27"/>
      <c r="E134" s="29" t="s">
        <v>1214</v>
      </c>
      <c r="F134" s="23">
        <f>SUBTOTAL(9,F133)</f>
        <v>0</v>
      </c>
      <c r="G134" s="7">
        <f>SUBTOTAL(9,G133)</f>
        <v>43.5</v>
      </c>
      <c r="H134" s="7">
        <f>SUBTOTAL(9,H133)</f>
        <v>43.5</v>
      </c>
      <c r="I134" s="101">
        <f t="shared" si="2"/>
        <v>100</v>
      </c>
    </row>
    <row r="135" spans="1:9" ht="13.5" customHeight="1">
      <c r="A135" s="26">
        <v>6055</v>
      </c>
      <c r="B135" s="26">
        <v>234</v>
      </c>
      <c r="C135" s="26">
        <v>6351</v>
      </c>
      <c r="D135" s="26">
        <v>3111</v>
      </c>
      <c r="E135" s="28" t="s">
        <v>201</v>
      </c>
      <c r="F135" s="19">
        <v>0</v>
      </c>
      <c r="G135" s="6">
        <v>135</v>
      </c>
      <c r="H135" s="6">
        <v>135</v>
      </c>
      <c r="I135" s="99">
        <f t="shared" si="2"/>
        <v>100</v>
      </c>
    </row>
    <row r="136" spans="2:9" ht="13.5" customHeight="1">
      <c r="B136" s="21" t="s">
        <v>1111</v>
      </c>
      <c r="C136" s="27"/>
      <c r="D136" s="27"/>
      <c r="E136" s="29" t="s">
        <v>1218</v>
      </c>
      <c r="F136" s="23">
        <f>SUBTOTAL(9,F135)</f>
        <v>0</v>
      </c>
      <c r="G136" s="7">
        <f>SUBTOTAL(9,G135)</f>
        <v>135</v>
      </c>
      <c r="H136" s="7">
        <f>SUBTOTAL(9,H135)</f>
        <v>135</v>
      </c>
      <c r="I136" s="101">
        <f t="shared" si="2"/>
        <v>100</v>
      </c>
    </row>
    <row r="137" spans="1:9" ht="12" customHeight="1">
      <c r="A137" s="26">
        <v>6048</v>
      </c>
      <c r="B137" s="26">
        <v>403</v>
      </c>
      <c r="C137" s="26">
        <v>6313</v>
      </c>
      <c r="D137" s="26">
        <v>2221</v>
      </c>
      <c r="E137" s="28" t="s">
        <v>202</v>
      </c>
      <c r="F137" s="19">
        <v>30000</v>
      </c>
      <c r="G137" s="6">
        <v>30000</v>
      </c>
      <c r="H137" s="6">
        <v>0</v>
      </c>
      <c r="I137" s="99">
        <f t="shared" si="2"/>
        <v>0</v>
      </c>
    </row>
    <row r="138" spans="2:9" ht="13.5" customHeight="1">
      <c r="B138" s="21" t="s">
        <v>1098</v>
      </c>
      <c r="C138" s="27"/>
      <c r="D138" s="27"/>
      <c r="E138" s="29" t="s">
        <v>380</v>
      </c>
      <c r="F138" s="23">
        <f>SUBTOTAL(9,F137)</f>
        <v>30000</v>
      </c>
      <c r="G138" s="7">
        <f>SUBTOTAL(9,G137)</f>
        <v>30000</v>
      </c>
      <c r="H138" s="7">
        <f>SUBTOTAL(9,H137)</f>
        <v>0</v>
      </c>
      <c r="I138" s="101">
        <f t="shared" si="2"/>
        <v>0</v>
      </c>
    </row>
    <row r="139" spans="1:9" ht="12" customHeight="1">
      <c r="A139" s="26">
        <v>6049</v>
      </c>
      <c r="B139" s="32">
        <v>410</v>
      </c>
      <c r="C139" s="32">
        <v>6121</v>
      </c>
      <c r="D139" s="32">
        <v>3612</v>
      </c>
      <c r="E139" s="1" t="s">
        <v>1385</v>
      </c>
      <c r="F139" s="19">
        <v>12000</v>
      </c>
      <c r="G139" s="6">
        <v>18700</v>
      </c>
      <c r="H139" s="6">
        <v>11973.9</v>
      </c>
      <c r="I139" s="99">
        <f t="shared" si="2"/>
        <v>64.03155080213904</v>
      </c>
    </row>
    <row r="140" spans="1:9" ht="12" customHeight="1">
      <c r="A140" s="26">
        <v>6050</v>
      </c>
      <c r="B140" s="32">
        <v>410</v>
      </c>
      <c r="C140" s="32">
        <v>6121</v>
      </c>
      <c r="D140" s="32">
        <v>3612</v>
      </c>
      <c r="E140" s="1" t="s">
        <v>215</v>
      </c>
      <c r="F140" s="19">
        <v>2300</v>
      </c>
      <c r="G140" s="6">
        <v>2300</v>
      </c>
      <c r="H140" s="6">
        <v>0</v>
      </c>
      <c r="I140" s="99">
        <f t="shared" si="2"/>
        <v>0</v>
      </c>
    </row>
    <row r="141" spans="1:9" ht="12" customHeight="1">
      <c r="A141" s="26">
        <v>6060</v>
      </c>
      <c r="B141" s="32">
        <v>410</v>
      </c>
      <c r="C141" s="32">
        <v>6121</v>
      </c>
      <c r="D141" s="32">
        <v>3612</v>
      </c>
      <c r="E141" s="1" t="s">
        <v>317</v>
      </c>
      <c r="F141" s="19">
        <v>0</v>
      </c>
      <c r="G141" s="6">
        <v>500</v>
      </c>
      <c r="H141" s="6">
        <v>0</v>
      </c>
      <c r="I141" s="99">
        <f t="shared" si="2"/>
        <v>0</v>
      </c>
    </row>
    <row r="142" spans="1:9" ht="13.5" customHeight="1" thickBot="1">
      <c r="A142" s="74"/>
      <c r="B142" s="69" t="s">
        <v>1099</v>
      </c>
      <c r="C142" s="68"/>
      <c r="D142" s="68"/>
      <c r="E142" s="71" t="s">
        <v>381</v>
      </c>
      <c r="F142" s="72">
        <f>SUBTOTAL(9,F139:F140)</f>
        <v>14300</v>
      </c>
      <c r="G142" s="97">
        <f>SUBTOTAL(9,G139:G141)</f>
        <v>21500</v>
      </c>
      <c r="H142" s="97">
        <f>SUBTOTAL(9,H139:H141)</f>
        <v>11973.9</v>
      </c>
      <c r="I142" s="100">
        <f t="shared" si="2"/>
        <v>55.69255813953489</v>
      </c>
    </row>
    <row r="143" spans="1:22" s="51" customFormat="1" ht="19.5" customHeight="1" thickBot="1" thickTop="1">
      <c r="A143" s="714" t="s">
        <v>1108</v>
      </c>
      <c r="B143" s="714"/>
      <c r="C143" s="714"/>
      <c r="D143" s="714"/>
      <c r="E143" s="715"/>
      <c r="F143" s="73">
        <f>SUBTOTAL(9,F7:F142)</f>
        <v>501915</v>
      </c>
      <c r="G143" s="102">
        <f>SUBTOTAL(9,G5:G142)</f>
        <v>772654.8</v>
      </c>
      <c r="H143" s="102">
        <f>SUBTOTAL(9,H5:H142)</f>
        <v>142969.3</v>
      </c>
      <c r="I143" s="621">
        <f t="shared" si="2"/>
        <v>18.50364483596038</v>
      </c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1:7" ht="12.75">
      <c r="A144"/>
      <c r="C144"/>
      <c r="D144"/>
      <c r="G144" s="6"/>
    </row>
    <row r="145" ht="12.75">
      <c r="A145"/>
    </row>
    <row r="146" spans="1:6" ht="12.75">
      <c r="A146"/>
      <c r="F146" s="5"/>
    </row>
    <row r="147" spans="1:6" ht="12.75">
      <c r="A147"/>
      <c r="F147" s="5"/>
    </row>
    <row r="148" spans="1:6" ht="12.75">
      <c r="A148"/>
      <c r="F148" s="5"/>
    </row>
    <row r="149" spans="1:6" ht="12.75">
      <c r="A149"/>
      <c r="F149" s="5"/>
    </row>
    <row r="150" spans="1:6" ht="12.75">
      <c r="A150"/>
      <c r="F150" s="5"/>
    </row>
    <row r="151" spans="1:6" ht="12.75">
      <c r="A151"/>
      <c r="F151" s="5"/>
    </row>
    <row r="152" spans="1:6" ht="12.75">
      <c r="A152"/>
      <c r="F152" s="5"/>
    </row>
    <row r="153" spans="1:6" ht="12.75">
      <c r="A153"/>
      <c r="F153" s="5"/>
    </row>
    <row r="154" spans="1:6" ht="12.75">
      <c r="A154"/>
      <c r="F154" s="5"/>
    </row>
    <row r="155" spans="1:6" ht="12.75">
      <c r="A155"/>
      <c r="F155" s="5"/>
    </row>
    <row r="156" ht="12.75">
      <c r="A156"/>
    </row>
    <row r="157" ht="12.75">
      <c r="A157"/>
    </row>
    <row r="158" spans="6:9" ht="12.75">
      <c r="F158" s="5"/>
      <c r="G158" s="6"/>
      <c r="H158" s="6"/>
      <c r="I158" s="1"/>
    </row>
    <row r="159" spans="6:9" ht="12.75">
      <c r="F159" s="5"/>
      <c r="G159" s="6"/>
      <c r="H159" s="6"/>
      <c r="I159" s="1"/>
    </row>
    <row r="160" spans="6:9" ht="12.75">
      <c r="F160" s="5"/>
      <c r="G160" s="6"/>
      <c r="H160" s="6"/>
      <c r="I160" s="1"/>
    </row>
    <row r="161" spans="7:9" ht="12.75">
      <c r="G161" s="6"/>
      <c r="H161" s="6"/>
      <c r="I161" s="1"/>
    </row>
    <row r="162" spans="7:9" ht="12.75">
      <c r="G162" s="6"/>
      <c r="H162" s="6"/>
      <c r="I162" s="1"/>
    </row>
    <row r="163" spans="7:9" ht="12.75">
      <c r="G163" s="6"/>
      <c r="H163" s="6"/>
      <c r="I163" s="1"/>
    </row>
    <row r="164" spans="7:9" ht="12.75">
      <c r="G164" s="6"/>
      <c r="H164" s="6"/>
      <c r="I164" s="1"/>
    </row>
    <row r="165" spans="7:9" ht="12.75">
      <c r="G165" s="6"/>
      <c r="H165" s="6"/>
      <c r="I165" s="1"/>
    </row>
    <row r="166" spans="7:9" ht="12.75">
      <c r="G166" s="6"/>
      <c r="H166" s="6"/>
      <c r="I166" s="1"/>
    </row>
    <row r="167" spans="7:9" ht="12.75">
      <c r="G167" s="6"/>
      <c r="H167" s="6"/>
      <c r="I167" s="1"/>
    </row>
    <row r="168" spans="7:9" ht="12.75">
      <c r="G168" s="6"/>
      <c r="H168" s="6"/>
      <c r="I168" s="1"/>
    </row>
    <row r="169" spans="7:9" ht="12.75">
      <c r="G169" s="6"/>
      <c r="H169" s="6"/>
      <c r="I169" s="1"/>
    </row>
    <row r="170" spans="7:9" ht="12.75">
      <c r="G170" s="6"/>
      <c r="H170" s="6"/>
      <c r="I170" s="1"/>
    </row>
    <row r="171" spans="7:9" ht="12.75">
      <c r="G171" s="6"/>
      <c r="H171" s="6"/>
      <c r="I171" s="1"/>
    </row>
    <row r="172" spans="7:9" ht="12.75">
      <c r="G172" s="6"/>
      <c r="H172" s="6"/>
      <c r="I172" s="1"/>
    </row>
    <row r="173" spans="7:9" ht="12.75">
      <c r="G173" s="6"/>
      <c r="H173" s="6"/>
      <c r="I173" s="1"/>
    </row>
    <row r="174" spans="7:9" ht="12.75">
      <c r="G174" s="6"/>
      <c r="H174" s="6"/>
      <c r="I174" s="1"/>
    </row>
    <row r="175" spans="7:9" ht="12.75">
      <c r="G175" s="6"/>
      <c r="H175" s="6"/>
      <c r="I175" s="1"/>
    </row>
    <row r="176" spans="7:9" ht="12.75">
      <c r="G176" s="6"/>
      <c r="H176" s="6"/>
      <c r="I176" s="1"/>
    </row>
    <row r="177" spans="7:9" ht="12.75">
      <c r="G177" s="6"/>
      <c r="H177" s="6"/>
      <c r="I177" s="1"/>
    </row>
    <row r="178" spans="7:9" ht="12.75">
      <c r="G178" s="6"/>
      <c r="H178" s="6"/>
      <c r="I178" s="1"/>
    </row>
    <row r="179" spans="7:9" ht="12.75">
      <c r="G179" s="6"/>
      <c r="H179" s="6"/>
      <c r="I179" s="1"/>
    </row>
    <row r="180" spans="7:9" ht="12.75">
      <c r="G180" s="6"/>
      <c r="H180" s="6"/>
      <c r="I180" s="1"/>
    </row>
    <row r="181" spans="7:9" ht="12.75">
      <c r="G181" s="6"/>
      <c r="H181" s="6"/>
      <c r="I181" s="1"/>
    </row>
    <row r="182" spans="7:9" ht="12.75">
      <c r="G182" s="6"/>
      <c r="H182" s="6"/>
      <c r="I182" s="1"/>
    </row>
    <row r="183" spans="7:9" ht="12.75">
      <c r="G183" s="6"/>
      <c r="H183" s="6"/>
      <c r="I183" s="1"/>
    </row>
    <row r="184" spans="7:9" ht="12.75">
      <c r="G184" s="6"/>
      <c r="H184" s="6"/>
      <c r="I184" s="1"/>
    </row>
    <row r="185" spans="7:9" ht="12.75">
      <c r="G185" s="6"/>
      <c r="H185" s="6"/>
      <c r="I185" s="1"/>
    </row>
    <row r="186" spans="7:9" ht="12.75">
      <c r="G186" s="6"/>
      <c r="H186" s="6"/>
      <c r="I186" s="1"/>
    </row>
    <row r="187" spans="7:9" ht="12.75">
      <c r="G187" s="6"/>
      <c r="H187" s="6"/>
      <c r="I187" s="1"/>
    </row>
    <row r="188" spans="7:9" ht="12.75">
      <c r="G188" s="6"/>
      <c r="H188" s="6"/>
      <c r="I188" s="1"/>
    </row>
    <row r="189" spans="7:9" ht="12.75">
      <c r="G189" s="6"/>
      <c r="H189" s="6"/>
      <c r="I189" s="1"/>
    </row>
    <row r="190" spans="7:9" ht="12.75">
      <c r="G190" s="6"/>
      <c r="H190" s="6"/>
      <c r="I190" s="1"/>
    </row>
    <row r="191" spans="7:9" ht="12.75">
      <c r="G191" s="6"/>
      <c r="H191" s="6"/>
      <c r="I191" s="1"/>
    </row>
    <row r="192" spans="7:9" ht="12.75">
      <c r="G192" s="6"/>
      <c r="H192" s="6"/>
      <c r="I192" s="1"/>
    </row>
    <row r="193" spans="7:9" ht="12.75">
      <c r="G193" s="6"/>
      <c r="H193" s="6"/>
      <c r="I193" s="1"/>
    </row>
    <row r="194" spans="7:9" ht="12.75">
      <c r="G194" s="6"/>
      <c r="H194" s="6"/>
      <c r="I194" s="1"/>
    </row>
    <row r="195" spans="7:9" ht="12.75">
      <c r="G195" s="6"/>
      <c r="H195" s="6"/>
      <c r="I195" s="1"/>
    </row>
    <row r="196" spans="7:9" ht="12.75">
      <c r="G196" s="6"/>
      <c r="H196" s="6"/>
      <c r="I196" s="1"/>
    </row>
    <row r="197" spans="7:9" ht="12.75">
      <c r="G197" s="6"/>
      <c r="H197" s="6"/>
      <c r="I197" s="1"/>
    </row>
    <row r="198" spans="7:9" ht="12.75">
      <c r="G198" s="6"/>
      <c r="H198" s="6"/>
      <c r="I198" s="1"/>
    </row>
    <row r="199" spans="7:9" ht="12.75">
      <c r="G199" s="6"/>
      <c r="H199" s="6"/>
      <c r="I199" s="1"/>
    </row>
    <row r="200" spans="7:9" ht="12.75">
      <c r="G200" s="6"/>
      <c r="H200" s="6"/>
      <c r="I200" s="1"/>
    </row>
    <row r="201" spans="7:9" ht="12.75">
      <c r="G201" s="6"/>
      <c r="H201" s="6"/>
      <c r="I201" s="1"/>
    </row>
    <row r="202" spans="7:9" ht="12.75">
      <c r="G202" s="6"/>
      <c r="H202" s="6"/>
      <c r="I202" s="1"/>
    </row>
    <row r="203" spans="7:9" ht="12.75">
      <c r="G203" s="6"/>
      <c r="H203" s="6"/>
      <c r="I203" s="1"/>
    </row>
    <row r="204" spans="7:9" ht="12.75">
      <c r="G204" s="6"/>
      <c r="H204" s="6"/>
      <c r="I204" s="1"/>
    </row>
    <row r="205" spans="7:9" ht="12.75">
      <c r="G205" s="6"/>
      <c r="H205" s="6"/>
      <c r="I205" s="1"/>
    </row>
    <row r="206" spans="7:9" ht="12.75">
      <c r="G206" s="6"/>
      <c r="H206" s="6"/>
      <c r="I206" s="1"/>
    </row>
    <row r="207" spans="7:9" ht="12.75">
      <c r="G207" s="6"/>
      <c r="H207" s="6"/>
      <c r="I207" s="1"/>
    </row>
    <row r="208" spans="7:9" ht="12.75">
      <c r="G208" s="6"/>
      <c r="H208" s="6"/>
      <c r="I208" s="1"/>
    </row>
    <row r="209" spans="7:9" ht="12.75">
      <c r="G209" s="6"/>
      <c r="H209" s="6"/>
      <c r="I209" s="1"/>
    </row>
    <row r="210" spans="7:9" ht="12.75">
      <c r="G210" s="6"/>
      <c r="H210" s="6"/>
      <c r="I210" s="1"/>
    </row>
    <row r="211" spans="7:9" ht="12.75">
      <c r="G211" s="6"/>
      <c r="H211" s="6"/>
      <c r="I211" s="1"/>
    </row>
    <row r="212" spans="7:9" ht="12.75">
      <c r="G212" s="6"/>
      <c r="H212" s="6"/>
      <c r="I212" s="1"/>
    </row>
    <row r="213" spans="7:9" ht="12.75">
      <c r="G213" s="6"/>
      <c r="H213" s="6"/>
      <c r="I213" s="1"/>
    </row>
    <row r="214" spans="7:9" ht="12.75">
      <c r="G214" s="6"/>
      <c r="H214" s="6"/>
      <c r="I214" s="1"/>
    </row>
    <row r="215" spans="7:9" ht="12.75">
      <c r="G215" s="6"/>
      <c r="H215" s="6"/>
      <c r="I215" s="1"/>
    </row>
    <row r="216" spans="7:9" ht="12.75">
      <c r="G216" s="6"/>
      <c r="H216" s="6"/>
      <c r="I216" s="1"/>
    </row>
    <row r="217" spans="7:9" ht="12.75">
      <c r="G217" s="6"/>
      <c r="H217" s="6"/>
      <c r="I217" s="1"/>
    </row>
    <row r="218" spans="7:9" ht="12.75">
      <c r="G218" s="6"/>
      <c r="H218" s="6"/>
      <c r="I218" s="1"/>
    </row>
    <row r="219" spans="7:9" ht="12.75">
      <c r="G219" s="6"/>
      <c r="H219" s="6"/>
      <c r="I219" s="1"/>
    </row>
    <row r="220" spans="7:9" ht="12.75">
      <c r="G220" s="6"/>
      <c r="H220" s="6"/>
      <c r="I220" s="1"/>
    </row>
    <row r="221" spans="7:9" ht="12.75">
      <c r="G221" s="6"/>
      <c r="H221" s="6"/>
      <c r="I221" s="1"/>
    </row>
    <row r="222" spans="7:9" ht="12.75">
      <c r="G222" s="6"/>
      <c r="H222" s="6"/>
      <c r="I222" s="1"/>
    </row>
    <row r="223" spans="7:9" ht="12.75">
      <c r="G223" s="6"/>
      <c r="H223" s="6"/>
      <c r="I223" s="1"/>
    </row>
    <row r="224" spans="7:9" ht="12.75">
      <c r="G224" s="6"/>
      <c r="H224" s="6"/>
      <c r="I224" s="1"/>
    </row>
    <row r="225" spans="7:9" ht="12.75">
      <c r="G225" s="6"/>
      <c r="H225" s="6"/>
      <c r="I225" s="1"/>
    </row>
    <row r="226" spans="7:9" ht="12.75">
      <c r="G226" s="6"/>
      <c r="H226" s="6"/>
      <c r="I226" s="1"/>
    </row>
    <row r="227" spans="7:9" ht="12.75">
      <c r="G227" s="6"/>
      <c r="H227" s="6"/>
      <c r="I227" s="1"/>
    </row>
    <row r="228" spans="7:9" ht="12.75">
      <c r="G228" s="6"/>
      <c r="H228" s="6"/>
      <c r="I228" s="1"/>
    </row>
    <row r="229" spans="7:9" ht="12.75">
      <c r="G229" s="6"/>
      <c r="H229" s="6"/>
      <c r="I229" s="1"/>
    </row>
    <row r="230" spans="7:9" ht="12.75">
      <c r="G230" s="6"/>
      <c r="H230" s="6"/>
      <c r="I230" s="1"/>
    </row>
    <row r="231" spans="7:9" ht="12.75">
      <c r="G231" s="6"/>
      <c r="H231" s="6"/>
      <c r="I231" s="1"/>
    </row>
    <row r="232" spans="7:9" ht="12.75">
      <c r="G232" s="6"/>
      <c r="H232" s="6"/>
      <c r="I232" s="1"/>
    </row>
    <row r="233" spans="7:9" ht="12.75">
      <c r="G233" s="6"/>
      <c r="H233" s="6"/>
      <c r="I233" s="1"/>
    </row>
    <row r="234" spans="7:9" ht="12.75">
      <c r="G234" s="6"/>
      <c r="H234" s="6"/>
      <c r="I234" s="1"/>
    </row>
    <row r="235" spans="7:9" ht="12.75">
      <c r="G235" s="6"/>
      <c r="H235" s="6"/>
      <c r="I235" s="1"/>
    </row>
    <row r="236" spans="7:9" ht="12.75">
      <c r="G236" s="6"/>
      <c r="H236" s="6"/>
      <c r="I236" s="1"/>
    </row>
    <row r="237" spans="7:9" ht="12.75">
      <c r="G237" s="6"/>
      <c r="H237" s="6"/>
      <c r="I237" s="1"/>
    </row>
    <row r="238" spans="7:9" ht="12.75">
      <c r="G238" s="6"/>
      <c r="H238" s="6"/>
      <c r="I238" s="1"/>
    </row>
    <row r="239" spans="7:9" ht="12.75">
      <c r="G239" s="6"/>
      <c r="H239" s="6"/>
      <c r="I239" s="1"/>
    </row>
    <row r="240" spans="7:9" ht="12.75">
      <c r="G240" s="6"/>
      <c r="H240" s="6"/>
      <c r="I240" s="1"/>
    </row>
    <row r="241" spans="7:9" ht="12.75">
      <c r="G241" s="6"/>
      <c r="H241" s="6"/>
      <c r="I241" s="1"/>
    </row>
    <row r="242" spans="7:9" ht="12.75">
      <c r="G242" s="6"/>
      <c r="H242" s="6"/>
      <c r="I242" s="1"/>
    </row>
    <row r="243" spans="7:9" ht="12.75">
      <c r="G243" s="6"/>
      <c r="H243" s="6"/>
      <c r="I243" s="1"/>
    </row>
    <row r="244" spans="7:9" ht="12.75">
      <c r="G244" s="6"/>
      <c r="H244" s="6"/>
      <c r="I244" s="1"/>
    </row>
    <row r="245" spans="7:9" ht="12.75">
      <c r="G245" s="6"/>
      <c r="H245" s="6"/>
      <c r="I245" s="1"/>
    </row>
    <row r="246" spans="7:9" ht="12.75">
      <c r="G246" s="6"/>
      <c r="H246" s="6"/>
      <c r="I246" s="1"/>
    </row>
    <row r="247" spans="7:9" ht="12.75">
      <c r="G247" s="6"/>
      <c r="H247" s="6"/>
      <c r="I247" s="1"/>
    </row>
    <row r="248" spans="7:9" ht="12.75">
      <c r="G248" s="6"/>
      <c r="H248" s="6"/>
      <c r="I248" s="1"/>
    </row>
    <row r="249" spans="7:9" ht="12.75">
      <c r="G249" s="6"/>
      <c r="H249" s="6"/>
      <c r="I249" s="1"/>
    </row>
    <row r="250" spans="7:9" ht="12.75">
      <c r="G250" s="6"/>
      <c r="H250" s="6"/>
      <c r="I250" s="1"/>
    </row>
    <row r="251" spans="7:9" ht="12.75">
      <c r="G251" s="6"/>
      <c r="H251" s="6"/>
      <c r="I251" s="1"/>
    </row>
    <row r="252" spans="7:9" ht="12.75">
      <c r="G252" s="6"/>
      <c r="H252" s="6"/>
      <c r="I252" s="1"/>
    </row>
    <row r="253" spans="7:9" ht="12.75">
      <c r="G253" s="6"/>
      <c r="H253" s="6"/>
      <c r="I253" s="1"/>
    </row>
    <row r="254" spans="7:9" ht="12.75">
      <c r="G254" s="6"/>
      <c r="H254" s="6"/>
      <c r="I254" s="1"/>
    </row>
  </sheetData>
  <mergeCells count="9">
    <mergeCell ref="A143:E143"/>
    <mergeCell ref="A1:E1"/>
    <mergeCell ref="F1:I1"/>
    <mergeCell ref="A2:A4"/>
    <mergeCell ref="B2:B4"/>
    <mergeCell ref="C2:C4"/>
    <mergeCell ref="D2:D4"/>
    <mergeCell ref="E2:E4"/>
    <mergeCell ref="I2:I4"/>
  </mergeCells>
  <printOptions gridLines="1" horizontalCentered="1"/>
  <pageMargins left="0.7874015748031497" right="0.7874015748031497" top="0.984251968503937" bottom="0.984251968503937" header="0.5118110236220472" footer="0.5118110236220472"/>
  <pageSetup firstPageNumber="22" useFirstPageNumber="1" horizontalDpi="600" verticalDpi="600" orientation="portrait" paperSize="9" r:id="rId1"/>
  <headerFooter alignWithMargins="0">
    <oddHeader>&amp;C&amp;"Arial CE,tučné"&amp;12PŘEHLED HOSPODAŘENÍ ZA  &amp;U1. POLOLETÍ  2003&amp;U  -  KAPITÁLOVÉ VÝDAJE</oddHeader>
    <oddFooter>&amp;C&amp;P&amp;RKapitálové výdaje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8"/>
  <sheetViews>
    <sheetView workbookViewId="0" topLeftCell="A1">
      <selection activeCell="F85" sqref="F85"/>
      <selection activeCell="A1" sqref="A1:E1"/>
    </sheetView>
  </sheetViews>
  <sheetFormatPr defaultColWidth="9.00390625" defaultRowHeight="12.75"/>
  <cols>
    <col min="1" max="1" width="3.875" style="43" customWidth="1"/>
    <col min="2" max="2" width="3.625" style="0" customWidth="1"/>
    <col min="3" max="3" width="4.25390625" style="0" customWidth="1"/>
    <col min="4" max="4" width="3.25390625" style="0" customWidth="1"/>
    <col min="5" max="5" width="39.125" style="0" customWidth="1"/>
    <col min="6" max="6" width="7.75390625" style="0" customWidth="1"/>
    <col min="7" max="7" width="8.875" style="6" bestFit="1" customWidth="1"/>
    <col min="8" max="8" width="9.25390625" style="0" customWidth="1"/>
    <col min="9" max="9" width="7.00390625" style="47" customWidth="1"/>
  </cols>
  <sheetData>
    <row r="1" spans="1:15" s="46" customFormat="1" ht="12.75">
      <c r="A1" s="733" t="s">
        <v>1044</v>
      </c>
      <c r="B1" s="734"/>
      <c r="C1" s="734"/>
      <c r="D1" s="734"/>
      <c r="E1" s="735"/>
      <c r="F1" s="721" t="s">
        <v>1454</v>
      </c>
      <c r="G1" s="722"/>
      <c r="H1" s="722"/>
      <c r="I1" s="723"/>
      <c r="J1"/>
      <c r="K1"/>
      <c r="L1"/>
      <c r="M1"/>
      <c r="N1"/>
      <c r="O1"/>
    </row>
    <row r="2" spans="1:9" ht="68.25" customHeight="1">
      <c r="A2" s="736" t="s">
        <v>1045</v>
      </c>
      <c r="B2" s="727" t="s">
        <v>1005</v>
      </c>
      <c r="C2" s="696" t="s">
        <v>1046</v>
      </c>
      <c r="D2" s="730" t="s">
        <v>1047</v>
      </c>
      <c r="E2" s="705" t="s">
        <v>1006</v>
      </c>
      <c r="F2" s="13" t="s">
        <v>1415</v>
      </c>
      <c r="G2" s="84" t="s">
        <v>1416</v>
      </c>
      <c r="H2" s="14" t="s">
        <v>1417</v>
      </c>
      <c r="I2" s="708" t="s">
        <v>1153</v>
      </c>
    </row>
    <row r="3" spans="1:9" ht="2.25" customHeight="1">
      <c r="A3" s="737"/>
      <c r="B3" s="728"/>
      <c r="C3" s="697"/>
      <c r="D3" s="731"/>
      <c r="E3" s="706"/>
      <c r="F3" s="15"/>
      <c r="G3" s="85"/>
      <c r="H3" s="16"/>
      <c r="I3" s="709"/>
    </row>
    <row r="4" spans="1:9" ht="12.75">
      <c r="A4" s="738"/>
      <c r="B4" s="729"/>
      <c r="C4" s="698"/>
      <c r="D4" s="732"/>
      <c r="E4" s="707"/>
      <c r="F4" s="17" t="s">
        <v>1048</v>
      </c>
      <c r="G4" s="455" t="s">
        <v>1048</v>
      </c>
      <c r="H4" s="18" t="s">
        <v>1048</v>
      </c>
      <c r="I4" s="710"/>
    </row>
    <row r="5" spans="1:9" ht="12" customHeight="1">
      <c r="A5" s="32">
        <v>801</v>
      </c>
      <c r="B5" s="32">
        <v>102</v>
      </c>
      <c r="C5" s="32">
        <v>8115</v>
      </c>
      <c r="D5" s="2"/>
      <c r="E5" s="2" t="s">
        <v>1455</v>
      </c>
      <c r="F5" s="1">
        <v>252615</v>
      </c>
      <c r="H5" s="6"/>
      <c r="I5" s="99"/>
    </row>
    <row r="6" spans="1:9" ht="12" customHeight="1">
      <c r="A6" s="32">
        <v>802</v>
      </c>
      <c r="B6" s="32">
        <v>102</v>
      </c>
      <c r="C6" s="32">
        <v>8115</v>
      </c>
      <c r="D6" s="2"/>
      <c r="E6" s="2" t="s">
        <v>1128</v>
      </c>
      <c r="F6" s="1">
        <v>2400</v>
      </c>
      <c r="H6" s="6"/>
      <c r="I6" s="99"/>
    </row>
    <row r="7" spans="1:9" ht="12" customHeight="1">
      <c r="A7" s="32">
        <v>803</v>
      </c>
      <c r="B7" s="32">
        <v>102</v>
      </c>
      <c r="C7" s="32">
        <v>8115</v>
      </c>
      <c r="D7" s="2"/>
      <c r="E7" s="2" t="s">
        <v>1129</v>
      </c>
      <c r="F7" s="1">
        <v>26000</v>
      </c>
      <c r="G7" s="6">
        <v>385810.5</v>
      </c>
      <c r="H7" s="6">
        <v>-222763.7</v>
      </c>
      <c r="I7" s="99">
        <f>(H7/G7)*100</f>
        <v>-57.73914914187147</v>
      </c>
    </row>
    <row r="8" spans="1:9" ht="12" customHeight="1">
      <c r="A8" s="32">
        <v>804</v>
      </c>
      <c r="B8" s="32">
        <v>102</v>
      </c>
      <c r="C8" s="32">
        <v>8115</v>
      </c>
      <c r="D8" s="2"/>
      <c r="E8" s="2" t="s">
        <v>1456</v>
      </c>
      <c r="F8" s="1">
        <v>10000</v>
      </c>
      <c r="H8" s="6"/>
      <c r="I8" s="99"/>
    </row>
    <row r="9" spans="1:9" ht="12" customHeight="1">
      <c r="A9" s="32">
        <v>805</v>
      </c>
      <c r="B9" s="32">
        <v>102</v>
      </c>
      <c r="C9" s="32">
        <v>8115</v>
      </c>
      <c r="D9" s="2"/>
      <c r="E9" s="2" t="s">
        <v>1457</v>
      </c>
      <c r="F9" s="1">
        <v>100</v>
      </c>
      <c r="H9" s="6"/>
      <c r="I9" s="99"/>
    </row>
    <row r="10" spans="1:9" ht="12" customHeight="1">
      <c r="A10" s="32">
        <v>806</v>
      </c>
      <c r="B10" s="32">
        <v>102</v>
      </c>
      <c r="C10" s="32">
        <v>8123</v>
      </c>
      <c r="D10" s="2"/>
      <c r="E10" s="2" t="s">
        <v>1458</v>
      </c>
      <c r="F10" s="1">
        <v>27000</v>
      </c>
      <c r="G10" s="6">
        <v>27000</v>
      </c>
      <c r="H10" s="6">
        <v>0</v>
      </c>
      <c r="I10" s="99">
        <f aca="true" t="shared" si="0" ref="I10:I23">(H10/G10)*100</f>
        <v>0</v>
      </c>
    </row>
    <row r="11" spans="1:12" ht="12" customHeight="1">
      <c r="A11" s="32">
        <v>818</v>
      </c>
      <c r="B11" s="32">
        <v>102</v>
      </c>
      <c r="C11" s="32">
        <v>8123</v>
      </c>
      <c r="D11" s="2"/>
      <c r="E11" s="2" t="s">
        <v>1459</v>
      </c>
      <c r="F11" s="1">
        <v>0</v>
      </c>
      <c r="G11" s="6">
        <v>18024.6</v>
      </c>
      <c r="H11" s="6">
        <v>18035.6</v>
      </c>
      <c r="I11" s="99">
        <f t="shared" si="0"/>
        <v>100.06102770657878</v>
      </c>
      <c r="L11" s="5"/>
    </row>
    <row r="12" spans="1:9" ht="12" customHeight="1">
      <c r="A12" s="32">
        <v>807</v>
      </c>
      <c r="B12" s="32">
        <v>102</v>
      </c>
      <c r="C12" s="32">
        <v>8124</v>
      </c>
      <c r="D12" s="2"/>
      <c r="E12" s="2" t="s">
        <v>1460</v>
      </c>
      <c r="F12" s="1">
        <v>-2153</v>
      </c>
      <c r="G12" s="6">
        <v>-2153</v>
      </c>
      <c r="H12" s="6">
        <v>-1227.9</v>
      </c>
      <c r="I12" s="99">
        <f t="shared" si="0"/>
        <v>57.03204830469113</v>
      </c>
    </row>
    <row r="13" spans="1:9" ht="12" customHeight="1">
      <c r="A13" s="32">
        <v>808</v>
      </c>
      <c r="B13" s="32">
        <v>102</v>
      </c>
      <c r="C13" s="32">
        <v>8124</v>
      </c>
      <c r="D13" s="2"/>
      <c r="E13" s="2" t="s">
        <v>1461</v>
      </c>
      <c r="F13" s="1">
        <v>-3370</v>
      </c>
      <c r="G13" s="6">
        <v>-3370</v>
      </c>
      <c r="H13" s="6">
        <v>-1637.3</v>
      </c>
      <c r="I13" s="99">
        <f t="shared" si="0"/>
        <v>48.58456973293768</v>
      </c>
    </row>
    <row r="14" spans="1:9" ht="12" customHeight="1">
      <c r="A14" s="32">
        <v>809</v>
      </c>
      <c r="B14" s="32">
        <v>102</v>
      </c>
      <c r="C14" s="32">
        <v>8124</v>
      </c>
      <c r="D14" s="2"/>
      <c r="E14" s="2" t="s">
        <v>1462</v>
      </c>
      <c r="F14" s="1">
        <v>-1174</v>
      </c>
      <c r="G14" s="6">
        <v>-1174</v>
      </c>
      <c r="H14" s="6">
        <v>-571.1</v>
      </c>
      <c r="I14" s="99">
        <f t="shared" si="0"/>
        <v>48.64565587734242</v>
      </c>
    </row>
    <row r="15" spans="1:9" ht="12" customHeight="1">
      <c r="A15" s="32">
        <v>810</v>
      </c>
      <c r="B15" s="32">
        <v>102</v>
      </c>
      <c r="C15" s="32">
        <v>8124</v>
      </c>
      <c r="D15" s="2"/>
      <c r="E15" s="2" t="s">
        <v>1463</v>
      </c>
      <c r="F15" s="1">
        <v>-11333</v>
      </c>
      <c r="G15" s="6">
        <v>-11333</v>
      </c>
      <c r="H15" s="6">
        <v>-5666.7</v>
      </c>
      <c r="I15" s="99">
        <f t="shared" si="0"/>
        <v>50.001764757786994</v>
      </c>
    </row>
    <row r="16" spans="1:9" ht="12" customHeight="1">
      <c r="A16" s="32">
        <v>811</v>
      </c>
      <c r="B16" s="32">
        <v>102</v>
      </c>
      <c r="C16" s="32">
        <v>8124</v>
      </c>
      <c r="D16" s="2"/>
      <c r="E16" s="2" t="s">
        <v>1464</v>
      </c>
      <c r="F16" s="1">
        <v>-2500</v>
      </c>
      <c r="G16" s="6">
        <v>-2500</v>
      </c>
      <c r="H16" s="6">
        <v>-1193.7</v>
      </c>
      <c r="I16" s="99">
        <f t="shared" si="0"/>
        <v>47.748000000000005</v>
      </c>
    </row>
    <row r="17" spans="1:9" ht="12" customHeight="1">
      <c r="A17" s="32">
        <v>812</v>
      </c>
      <c r="B17" s="32">
        <v>102</v>
      </c>
      <c r="C17" s="32">
        <v>8124</v>
      </c>
      <c r="D17" s="2"/>
      <c r="E17" s="2" t="s">
        <v>1465</v>
      </c>
      <c r="F17" s="1">
        <v>-180</v>
      </c>
      <c r="G17" s="6">
        <v>-180</v>
      </c>
      <c r="H17" s="6">
        <v>-86.6</v>
      </c>
      <c r="I17" s="99">
        <f t="shared" si="0"/>
        <v>48.11111111111111</v>
      </c>
    </row>
    <row r="18" spans="1:9" ht="12" customHeight="1">
      <c r="A18" s="32">
        <v>813</v>
      </c>
      <c r="B18" s="32">
        <v>102</v>
      </c>
      <c r="C18" s="32">
        <v>8124</v>
      </c>
      <c r="D18" s="2"/>
      <c r="E18" s="2" t="s">
        <v>1466</v>
      </c>
      <c r="F18" s="1">
        <v>-85</v>
      </c>
      <c r="G18" s="6">
        <v>-85</v>
      </c>
      <c r="H18" s="6">
        <v>-44.7</v>
      </c>
      <c r="I18" s="99">
        <f t="shared" si="0"/>
        <v>52.588235294117645</v>
      </c>
    </row>
    <row r="19" spans="1:9" ht="12" customHeight="1">
      <c r="A19" s="32">
        <v>814</v>
      </c>
      <c r="B19" s="32">
        <v>102</v>
      </c>
      <c r="C19" s="32">
        <v>8124</v>
      </c>
      <c r="D19" s="2"/>
      <c r="E19" s="2" t="s">
        <v>1467</v>
      </c>
      <c r="F19" s="3">
        <v>-3900</v>
      </c>
      <c r="G19" s="11">
        <v>-3900</v>
      </c>
      <c r="H19" s="11">
        <v>-1862.8</v>
      </c>
      <c r="I19" s="631">
        <f t="shared" si="0"/>
        <v>47.764102564102565</v>
      </c>
    </row>
    <row r="20" spans="1:9" ht="12.75">
      <c r="A20" s="32">
        <v>815</v>
      </c>
      <c r="B20" s="32">
        <v>102</v>
      </c>
      <c r="C20" s="32">
        <v>8124</v>
      </c>
      <c r="D20" s="2"/>
      <c r="E20" s="2" t="s">
        <v>1468</v>
      </c>
      <c r="F20" s="3">
        <v>-44</v>
      </c>
      <c r="G20" s="11">
        <v>-44</v>
      </c>
      <c r="H20" s="11">
        <v>-21.5</v>
      </c>
      <c r="I20" s="631">
        <f t="shared" si="0"/>
        <v>48.86363636363637</v>
      </c>
    </row>
    <row r="21" spans="1:9" ht="12.75">
      <c r="A21" s="32">
        <v>816</v>
      </c>
      <c r="B21" s="32">
        <v>102</v>
      </c>
      <c r="C21" s="32">
        <v>8117</v>
      </c>
      <c r="D21" s="2"/>
      <c r="E21" s="2" t="s">
        <v>1334</v>
      </c>
      <c r="F21" s="3">
        <v>0</v>
      </c>
      <c r="G21" s="11">
        <v>0</v>
      </c>
      <c r="H21" s="11">
        <v>446841.5</v>
      </c>
      <c r="I21" s="632" t="s">
        <v>1178</v>
      </c>
    </row>
    <row r="22" spans="1:9" ht="13.5" thickBot="1">
      <c r="A22" s="32">
        <v>817</v>
      </c>
      <c r="B22" s="32">
        <v>102</v>
      </c>
      <c r="C22" s="32">
        <v>8118</v>
      </c>
      <c r="D22" s="2"/>
      <c r="E22" s="2" t="s">
        <v>1335</v>
      </c>
      <c r="F22" s="83"/>
      <c r="G22" s="103"/>
      <c r="H22" s="103">
        <v>-342842</v>
      </c>
      <c r="I22" s="633" t="s">
        <v>1178</v>
      </c>
    </row>
    <row r="23" spans="1:15" s="52" customFormat="1" ht="19.5" customHeight="1" thickBot="1" thickTop="1">
      <c r="A23" s="714" t="s">
        <v>1109</v>
      </c>
      <c r="B23" s="714"/>
      <c r="C23" s="714"/>
      <c r="D23" s="714"/>
      <c r="E23" s="715"/>
      <c r="F23" s="37">
        <f>SUM(F5:F21)</f>
        <v>293376</v>
      </c>
      <c r="G23" s="38">
        <f>SUM(G5:G21)</f>
        <v>406096.1</v>
      </c>
      <c r="H23" s="38">
        <f>SUM(H5:H22)</f>
        <v>-113040.90000000002</v>
      </c>
      <c r="I23" s="461">
        <f t="shared" si="0"/>
        <v>-27.835997440014822</v>
      </c>
      <c r="J23"/>
      <c r="K23"/>
      <c r="L23"/>
      <c r="M23"/>
      <c r="N23"/>
      <c r="O23"/>
    </row>
    <row r="24" spans="5:6" ht="12.75">
      <c r="E24" s="2"/>
      <c r="F24" s="6"/>
    </row>
    <row r="25" spans="5:7" ht="12.75">
      <c r="E25" s="2"/>
      <c r="F25" s="6"/>
      <c r="G25" s="446"/>
    </row>
    <row r="26" spans="5:6" ht="12.75">
      <c r="E26" s="2"/>
      <c r="F26" s="6"/>
    </row>
    <row r="27" spans="5:6" ht="12.75">
      <c r="E27" s="2"/>
      <c r="F27" s="6"/>
    </row>
    <row r="28" spans="5:6" ht="12.75">
      <c r="E28" s="2"/>
      <c r="F28" s="11"/>
    </row>
    <row r="29" spans="5:7" ht="12.75">
      <c r="E29" s="2"/>
      <c r="F29" s="11"/>
      <c r="G29" s="11"/>
    </row>
    <row r="30" spans="5:7" ht="12.75">
      <c r="E30" s="2"/>
      <c r="F30" s="11"/>
      <c r="G30" s="11"/>
    </row>
    <row r="68" spans="1:2" ht="12.75">
      <c r="A68" s="462"/>
      <c r="B68" s="462"/>
    </row>
  </sheetData>
  <mergeCells count="9">
    <mergeCell ref="A23:E23"/>
    <mergeCell ref="A1:E1"/>
    <mergeCell ref="F1:I1"/>
    <mergeCell ref="A2:A4"/>
    <mergeCell ref="B2:B4"/>
    <mergeCell ref="C2:C4"/>
    <mergeCell ref="D2:D4"/>
    <mergeCell ref="E2:E4"/>
    <mergeCell ref="I2:I4"/>
  </mergeCells>
  <printOptions gridLines="1" horizontalCentered="1"/>
  <pageMargins left="0.7874015748031497" right="0.7874015748031497" top="0.984251968503937" bottom="0.984251968503937" header="0.5118110236220472" footer="0.5118110236220472"/>
  <pageSetup firstPageNumber="25" useFirstPageNumber="1" horizontalDpi="600" verticalDpi="600" orientation="portrait" paperSize="9" r:id="rId2"/>
  <headerFooter alignWithMargins="0">
    <oddHeader>&amp;C&amp;"Arial CE,tučné"&amp;12PŘEHLED HOSPODAŘENÍ ZA  &amp;U1. POLOLETÍ  2003&amp;U  -  FINANCOVÁNÍ</oddHeader>
    <oddFooter>&amp;C&amp;P&amp;RFinancování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B3" sqref="B3"/>
      <selection activeCell="A1" sqref="A1"/>
    </sheetView>
  </sheetViews>
  <sheetFormatPr defaultColWidth="9.00390625" defaultRowHeight="12.75"/>
  <cols>
    <col min="1" max="1" width="6.00390625" style="49" customWidth="1"/>
    <col min="2" max="2" width="36.625" style="283" customWidth="1"/>
    <col min="3" max="3" width="8.75390625" style="284" customWidth="1"/>
    <col min="4" max="4" width="15.625" style="285" customWidth="1"/>
    <col min="5" max="5" width="13.25390625" style="286" customWidth="1"/>
    <col min="6" max="6" width="8.25390625" style="288" customWidth="1"/>
    <col min="7" max="7" width="19.875" style="0" customWidth="1"/>
    <col min="8" max="8" width="31.875" style="0" customWidth="1"/>
    <col min="9" max="9" width="12.00390625" style="0" customWidth="1"/>
    <col min="19" max="16384" width="9.125" style="252" customWidth="1"/>
  </cols>
  <sheetData>
    <row r="1" spans="1:18" s="172" customFormat="1" ht="42.75" customHeight="1" thickTop="1">
      <c r="A1" s="743" t="s">
        <v>937</v>
      </c>
      <c r="B1" s="745" t="s">
        <v>938</v>
      </c>
      <c r="C1" s="747" t="s">
        <v>939</v>
      </c>
      <c r="D1" s="739" t="s">
        <v>940</v>
      </c>
      <c r="E1" s="343" t="s">
        <v>941</v>
      </c>
      <c r="F1" s="344" t="s">
        <v>942</v>
      </c>
      <c r="G1"/>
      <c r="H1"/>
      <c r="I1"/>
      <c r="J1"/>
      <c r="K1"/>
      <c r="L1"/>
      <c r="M1"/>
      <c r="N1"/>
      <c r="O1"/>
      <c r="P1"/>
      <c r="Q1"/>
      <c r="R1"/>
    </row>
    <row r="2" spans="1:18" s="172" customFormat="1" ht="14.25" customHeight="1" thickBot="1">
      <c r="A2" s="744"/>
      <c r="B2" s="746"/>
      <c r="C2" s="748"/>
      <c r="D2" s="740"/>
      <c r="E2" s="644" t="s">
        <v>493</v>
      </c>
      <c r="F2" s="645" t="s">
        <v>943</v>
      </c>
      <c r="G2"/>
      <c r="H2"/>
      <c r="I2"/>
      <c r="J2"/>
      <c r="K2"/>
      <c r="L2"/>
      <c r="M2"/>
      <c r="N2"/>
      <c r="O2"/>
      <c r="P2"/>
      <c r="Q2"/>
      <c r="R2"/>
    </row>
    <row r="3" spans="1:18" s="172" customFormat="1" ht="12.75" customHeight="1" thickTop="1">
      <c r="A3" s="345"/>
      <c r="B3" s="150" t="s">
        <v>944</v>
      </c>
      <c r="C3" s="246" t="s">
        <v>945</v>
      </c>
      <c r="D3" s="247" t="s">
        <v>911</v>
      </c>
      <c r="E3" s="248">
        <v>464651.3</v>
      </c>
      <c r="F3" s="346">
        <f>(E3/E57)*100</f>
        <v>46.63260634241816</v>
      </c>
      <c r="G3"/>
      <c r="H3"/>
      <c r="I3"/>
      <c r="J3"/>
      <c r="K3"/>
      <c r="L3"/>
      <c r="M3"/>
      <c r="N3"/>
      <c r="O3"/>
      <c r="P3"/>
      <c r="Q3"/>
      <c r="R3"/>
    </row>
    <row r="4" spans="1:6" ht="12.75" customHeight="1">
      <c r="A4" s="345"/>
      <c r="B4" s="150" t="s">
        <v>944</v>
      </c>
      <c r="C4" s="249" t="s">
        <v>946</v>
      </c>
      <c r="D4" s="250" t="s">
        <v>912</v>
      </c>
      <c r="E4" s="251">
        <v>341631.8</v>
      </c>
      <c r="F4" s="346">
        <f>(E4/E57)*100</f>
        <v>34.28631587483287</v>
      </c>
    </row>
    <row r="5" spans="1:6" ht="12.75" customHeight="1">
      <c r="A5" s="345"/>
      <c r="B5" s="150" t="s">
        <v>244</v>
      </c>
      <c r="C5" s="253" t="s">
        <v>948</v>
      </c>
      <c r="D5" s="250" t="s">
        <v>494</v>
      </c>
      <c r="E5" s="251">
        <v>13198.1</v>
      </c>
      <c r="F5" s="346">
        <f>(E5/E57)*100</f>
        <v>1.3245670501037425</v>
      </c>
    </row>
    <row r="6" spans="1:6" ht="12.75" customHeight="1">
      <c r="A6" s="345">
        <v>2140</v>
      </c>
      <c r="B6" s="150" t="s">
        <v>980</v>
      </c>
      <c r="C6" s="253" t="s">
        <v>948</v>
      </c>
      <c r="D6" s="250" t="s">
        <v>913</v>
      </c>
      <c r="E6" s="121">
        <v>915.4</v>
      </c>
      <c r="F6" s="347">
        <f>(E6/E57)*100</f>
        <v>0.09186994170865245</v>
      </c>
    </row>
    <row r="7" spans="1:6" ht="24.75" customHeight="1">
      <c r="A7" s="345">
        <v>2169</v>
      </c>
      <c r="B7" s="150" t="s">
        <v>893</v>
      </c>
      <c r="C7" s="253" t="s">
        <v>948</v>
      </c>
      <c r="D7" s="250" t="s">
        <v>1180</v>
      </c>
      <c r="E7" s="121">
        <v>167.7</v>
      </c>
      <c r="F7" s="347">
        <f>(E7/E57)*100</f>
        <v>0.016830444859669016</v>
      </c>
    </row>
    <row r="8" spans="1:6" ht="15" customHeight="1">
      <c r="A8" s="348">
        <v>21</v>
      </c>
      <c r="B8" s="254" t="s">
        <v>456</v>
      </c>
      <c r="C8" s="255" t="s">
        <v>1178</v>
      </c>
      <c r="D8" s="256" t="s">
        <v>1178</v>
      </c>
      <c r="E8" s="257">
        <f>SUM(E6:E7)</f>
        <v>1083.1</v>
      </c>
      <c r="F8" s="346">
        <f>(E8/E57)*100</f>
        <v>0.10870038656832146</v>
      </c>
    </row>
    <row r="9" spans="1:6" ht="12.75" customHeight="1">
      <c r="A9" s="345">
        <v>2212</v>
      </c>
      <c r="B9" s="150" t="s">
        <v>947</v>
      </c>
      <c r="C9" s="258" t="s">
        <v>948</v>
      </c>
      <c r="D9" s="250" t="s">
        <v>1212</v>
      </c>
      <c r="E9" s="259">
        <v>7352.1</v>
      </c>
      <c r="F9" s="349">
        <f>(E9/E57)*100</f>
        <v>0.737859950225239</v>
      </c>
    </row>
    <row r="10" spans="1:6" ht="12.75" customHeight="1">
      <c r="A10" s="345">
        <v>2219</v>
      </c>
      <c r="B10" s="150" t="s">
        <v>875</v>
      </c>
      <c r="C10" s="258" t="s">
        <v>948</v>
      </c>
      <c r="D10" s="250" t="s">
        <v>1212</v>
      </c>
      <c r="E10" s="259">
        <v>178.6</v>
      </c>
      <c r="F10" s="349">
        <f>(E10/E57)*100</f>
        <v>0.017924373595330268</v>
      </c>
    </row>
    <row r="11" spans="1:6" ht="12.75" customHeight="1">
      <c r="A11" s="345">
        <v>2299</v>
      </c>
      <c r="B11" s="150" t="s">
        <v>1336</v>
      </c>
      <c r="C11" s="258" t="s">
        <v>948</v>
      </c>
      <c r="D11" s="250" t="s">
        <v>1337</v>
      </c>
      <c r="E11" s="259">
        <v>3.5</v>
      </c>
      <c r="F11" s="634">
        <f>(E11/E57)*100</f>
        <v>0.00035126152062517325</v>
      </c>
    </row>
    <row r="12" spans="1:18" s="263" customFormat="1" ht="15" customHeight="1">
      <c r="A12" s="350">
        <v>22</v>
      </c>
      <c r="B12" s="260" t="s">
        <v>949</v>
      </c>
      <c r="C12" s="261" t="s">
        <v>1178</v>
      </c>
      <c r="D12" s="262" t="s">
        <v>1178</v>
      </c>
      <c r="E12" s="257">
        <f>SUM(E9:E11)</f>
        <v>7534.200000000001</v>
      </c>
      <c r="F12" s="346">
        <f>(E12/E57)*100</f>
        <v>0.7561355853411945</v>
      </c>
      <c r="G12"/>
      <c r="H12"/>
      <c r="I12"/>
      <c r="J12"/>
      <c r="K12"/>
      <c r="L12"/>
      <c r="M12"/>
      <c r="N12"/>
      <c r="O12"/>
      <c r="P12"/>
      <c r="Q12"/>
      <c r="R12"/>
    </row>
    <row r="13" spans="1:18" s="267" customFormat="1" ht="15" customHeight="1">
      <c r="A13" s="351">
        <v>2</v>
      </c>
      <c r="B13" s="264" t="s">
        <v>951</v>
      </c>
      <c r="C13" s="265" t="s">
        <v>1178</v>
      </c>
      <c r="D13" s="266" t="s">
        <v>1178</v>
      </c>
      <c r="E13" s="251">
        <f>SUM(E8+E12)</f>
        <v>8617.300000000001</v>
      </c>
      <c r="F13" s="352">
        <f>(E13/E57)*100</f>
        <v>0.864835971909516</v>
      </c>
      <c r="G13"/>
      <c r="H13"/>
      <c r="I13"/>
      <c r="J13"/>
      <c r="K13"/>
      <c r="L13"/>
      <c r="M13"/>
      <c r="N13"/>
      <c r="O13"/>
      <c r="P13"/>
      <c r="Q13"/>
      <c r="R13"/>
    </row>
    <row r="14" spans="1:6" ht="12.75" customHeight="1">
      <c r="A14" s="345">
        <v>3319</v>
      </c>
      <c r="B14" s="150" t="s">
        <v>1517</v>
      </c>
      <c r="C14" s="258" t="s">
        <v>948</v>
      </c>
      <c r="D14" s="250" t="s">
        <v>1289</v>
      </c>
      <c r="E14" s="269">
        <v>255</v>
      </c>
      <c r="F14" s="349">
        <f>(E14/E57)*100</f>
        <v>0.02559191078840548</v>
      </c>
    </row>
    <row r="15" spans="1:6" ht="12.75" customHeight="1">
      <c r="A15" s="345">
        <v>3324</v>
      </c>
      <c r="B15" s="150" t="s">
        <v>1338</v>
      </c>
      <c r="C15" s="258" t="s">
        <v>948</v>
      </c>
      <c r="D15" s="250" t="s">
        <v>1161</v>
      </c>
      <c r="E15" s="269">
        <v>50</v>
      </c>
      <c r="F15" s="349">
        <f>(E15/E57)*100</f>
        <v>0.005018021723216761</v>
      </c>
    </row>
    <row r="16" spans="1:6" ht="25.5" customHeight="1">
      <c r="A16" s="345">
        <v>3399</v>
      </c>
      <c r="B16" s="150" t="s">
        <v>1351</v>
      </c>
      <c r="C16" s="258" t="s">
        <v>948</v>
      </c>
      <c r="D16" s="250" t="s">
        <v>1289</v>
      </c>
      <c r="E16" s="269">
        <v>135.2</v>
      </c>
      <c r="F16" s="349">
        <f>(E16/E57)*100</f>
        <v>0.01356873073957812</v>
      </c>
    </row>
    <row r="17" spans="1:18" s="263" customFormat="1" ht="15" customHeight="1">
      <c r="A17" s="350">
        <v>33</v>
      </c>
      <c r="B17" s="260" t="s">
        <v>956</v>
      </c>
      <c r="C17" s="261" t="s">
        <v>1178</v>
      </c>
      <c r="D17" s="262" t="s">
        <v>1178</v>
      </c>
      <c r="E17" s="270">
        <f>SUM(E14:E16)</f>
        <v>440.2</v>
      </c>
      <c r="F17" s="346">
        <f>(E17/E57)*100</f>
        <v>0.04417866325120036</v>
      </c>
      <c r="G17"/>
      <c r="H17"/>
      <c r="I17"/>
      <c r="J17"/>
      <c r="K17"/>
      <c r="L17"/>
      <c r="M17"/>
      <c r="N17"/>
      <c r="O17"/>
      <c r="P17"/>
      <c r="Q17"/>
      <c r="R17"/>
    </row>
    <row r="18" spans="1:6" ht="12.75" customHeight="1">
      <c r="A18" s="345">
        <v>3419</v>
      </c>
      <c r="B18" s="150" t="s">
        <v>1518</v>
      </c>
      <c r="C18" s="258" t="s">
        <v>948</v>
      </c>
      <c r="D18" s="250" t="s">
        <v>957</v>
      </c>
      <c r="E18" s="269">
        <v>13703.4</v>
      </c>
      <c r="F18" s="349">
        <f>(E18/E57)*100</f>
        <v>1.375279177638571</v>
      </c>
    </row>
    <row r="19" spans="1:18" s="263" customFormat="1" ht="15" customHeight="1">
      <c r="A19" s="350">
        <v>34</v>
      </c>
      <c r="B19" s="260" t="s">
        <v>958</v>
      </c>
      <c r="C19" s="261" t="s">
        <v>1178</v>
      </c>
      <c r="D19" s="262" t="s">
        <v>1178</v>
      </c>
      <c r="E19" s="270">
        <f>SUM(E18:E18)</f>
        <v>13703.4</v>
      </c>
      <c r="F19" s="346">
        <f>(E19/E57)*100</f>
        <v>1.375279177638571</v>
      </c>
      <c r="G19"/>
      <c r="H19"/>
      <c r="I19"/>
      <c r="J19"/>
      <c r="K19"/>
      <c r="L19"/>
      <c r="M19"/>
      <c r="N19"/>
      <c r="O19"/>
      <c r="P19"/>
      <c r="Q19"/>
      <c r="R19"/>
    </row>
    <row r="20" spans="1:18" s="263" customFormat="1" ht="22.5" customHeight="1">
      <c r="A20" s="354">
        <v>3539</v>
      </c>
      <c r="B20" s="150" t="s">
        <v>1519</v>
      </c>
      <c r="C20" s="253" t="s">
        <v>948</v>
      </c>
      <c r="D20" s="273" t="s">
        <v>1200</v>
      </c>
      <c r="E20" s="272">
        <v>51</v>
      </c>
      <c r="F20" s="349">
        <f>(E20/E57)*100</f>
        <v>0.005118382157681096</v>
      </c>
      <c r="G20"/>
      <c r="H20"/>
      <c r="I20"/>
      <c r="J20"/>
      <c r="K20"/>
      <c r="L20"/>
      <c r="M20"/>
      <c r="N20"/>
      <c r="O20"/>
      <c r="P20"/>
      <c r="Q20"/>
      <c r="R20"/>
    </row>
    <row r="21" spans="1:18" s="263" customFormat="1" ht="15" customHeight="1">
      <c r="A21" s="350">
        <v>35</v>
      </c>
      <c r="B21" s="260" t="s">
        <v>474</v>
      </c>
      <c r="C21" s="261" t="s">
        <v>1178</v>
      </c>
      <c r="D21" s="262" t="s">
        <v>1178</v>
      </c>
      <c r="E21" s="270">
        <f>SUM(E20:E20)</f>
        <v>51</v>
      </c>
      <c r="F21" s="346">
        <f>(E21/E57)*100</f>
        <v>0.005118382157681096</v>
      </c>
      <c r="G21"/>
      <c r="H21"/>
      <c r="I21"/>
      <c r="J21"/>
      <c r="K21"/>
      <c r="L21"/>
      <c r="M21"/>
      <c r="N21"/>
      <c r="O21"/>
      <c r="P21"/>
      <c r="Q21"/>
      <c r="R21"/>
    </row>
    <row r="22" spans="1:18" s="1" customFormat="1" ht="12.75" customHeight="1">
      <c r="A22" s="354">
        <v>3612</v>
      </c>
      <c r="B22" s="150" t="s">
        <v>992</v>
      </c>
      <c r="C22" s="258" t="s">
        <v>948</v>
      </c>
      <c r="D22" s="250" t="s">
        <v>914</v>
      </c>
      <c r="E22" s="272">
        <v>25.5</v>
      </c>
      <c r="F22" s="349">
        <f>(E22/E57)*100</f>
        <v>0.002559191078840548</v>
      </c>
      <c r="G22"/>
      <c r="H22"/>
      <c r="I22"/>
      <c r="J22"/>
      <c r="K22"/>
      <c r="L22"/>
      <c r="M22"/>
      <c r="N22"/>
      <c r="O22"/>
      <c r="P22"/>
      <c r="Q22"/>
      <c r="R22"/>
    </row>
    <row r="23" spans="1:18" s="1" customFormat="1" ht="12.75" customHeight="1">
      <c r="A23" s="354">
        <v>3612</v>
      </c>
      <c r="B23" s="150" t="s">
        <v>992</v>
      </c>
      <c r="C23" s="258" t="s">
        <v>961</v>
      </c>
      <c r="D23" s="250" t="s">
        <v>1341</v>
      </c>
      <c r="E23" s="272">
        <v>13040.2</v>
      </c>
      <c r="F23" s="349">
        <f>(E23/E57)*100</f>
        <v>1.3087201375018243</v>
      </c>
      <c r="G23"/>
      <c r="H23"/>
      <c r="I23"/>
      <c r="J23"/>
      <c r="K23"/>
      <c r="L23"/>
      <c r="M23"/>
      <c r="N23"/>
      <c r="O23"/>
      <c r="P23"/>
      <c r="Q23"/>
      <c r="R23"/>
    </row>
    <row r="24" spans="1:18" s="1" customFormat="1" ht="12.75" customHeight="1">
      <c r="A24" s="354">
        <v>3613</v>
      </c>
      <c r="B24" s="150" t="s">
        <v>1344</v>
      </c>
      <c r="C24" s="258" t="s">
        <v>948</v>
      </c>
      <c r="D24" s="250" t="s">
        <v>1065</v>
      </c>
      <c r="E24" s="272">
        <v>287.8</v>
      </c>
      <c r="F24" s="349">
        <f>(E24/E57)*100</f>
        <v>0.028883733038835676</v>
      </c>
      <c r="G24"/>
      <c r="H24"/>
      <c r="I24"/>
      <c r="J24"/>
      <c r="K24"/>
      <c r="L24"/>
      <c r="M24"/>
      <c r="N24"/>
      <c r="O24"/>
      <c r="P24"/>
      <c r="Q24"/>
      <c r="R24"/>
    </row>
    <row r="25" spans="1:18" s="1" customFormat="1" ht="12.75" customHeight="1">
      <c r="A25" s="354">
        <v>3632</v>
      </c>
      <c r="B25" s="150" t="s">
        <v>960</v>
      </c>
      <c r="C25" s="258" t="s">
        <v>948</v>
      </c>
      <c r="D25" s="250" t="s">
        <v>1339</v>
      </c>
      <c r="E25" s="272">
        <v>0.6</v>
      </c>
      <c r="F25" s="634">
        <f>(E25/E57)*100</f>
        <v>6.021626067860112E-05</v>
      </c>
      <c r="G25"/>
      <c r="H25"/>
      <c r="I25"/>
      <c r="J25"/>
      <c r="K25"/>
      <c r="L25"/>
      <c r="M25"/>
      <c r="N25"/>
      <c r="O25"/>
      <c r="P25"/>
      <c r="Q25"/>
      <c r="R25"/>
    </row>
    <row r="26" spans="1:6" ht="12.75" customHeight="1">
      <c r="A26" s="345">
        <v>3635</v>
      </c>
      <c r="B26" s="149" t="s">
        <v>993</v>
      </c>
      <c r="C26" s="258" t="s">
        <v>948</v>
      </c>
      <c r="D26" s="250" t="s">
        <v>915</v>
      </c>
      <c r="E26" s="269">
        <v>459.9</v>
      </c>
      <c r="F26" s="349">
        <f>(E26/E57)*100</f>
        <v>0.046155763810147764</v>
      </c>
    </row>
    <row r="27" spans="1:6" ht="12.75" customHeight="1">
      <c r="A27" s="345">
        <v>3639</v>
      </c>
      <c r="B27" s="150" t="s">
        <v>1521</v>
      </c>
      <c r="C27" s="258" t="s">
        <v>948</v>
      </c>
      <c r="D27" s="273" t="s">
        <v>1340</v>
      </c>
      <c r="E27" s="269">
        <v>77960.7</v>
      </c>
      <c r="F27" s="349">
        <f>(E27/E57)*100</f>
        <v>7.824169723143698</v>
      </c>
    </row>
    <row r="28" spans="1:6" ht="12.75" customHeight="1">
      <c r="A28" s="345">
        <v>3639</v>
      </c>
      <c r="B28" s="150" t="s">
        <v>1521</v>
      </c>
      <c r="C28" s="258" t="s">
        <v>961</v>
      </c>
      <c r="D28" s="250" t="s">
        <v>1065</v>
      </c>
      <c r="E28" s="269">
        <v>36990.5</v>
      </c>
      <c r="F28" s="349">
        <f>(E28/E57)*100</f>
        <v>3.7123826510529914</v>
      </c>
    </row>
    <row r="29" spans="1:18" s="263" customFormat="1" ht="15" customHeight="1">
      <c r="A29" s="350">
        <v>36</v>
      </c>
      <c r="B29" s="260" t="s">
        <v>962</v>
      </c>
      <c r="C29" s="261" t="s">
        <v>1178</v>
      </c>
      <c r="D29" s="262" t="s">
        <v>1178</v>
      </c>
      <c r="E29" s="270">
        <f>SUM(E22:E28)</f>
        <v>128765.2</v>
      </c>
      <c r="F29" s="346">
        <f>(E29/E57)*100</f>
        <v>12.922931415887017</v>
      </c>
      <c r="G29"/>
      <c r="H29"/>
      <c r="I29"/>
      <c r="J29"/>
      <c r="K29"/>
      <c r="L29"/>
      <c r="M29"/>
      <c r="N29"/>
      <c r="O29"/>
      <c r="P29"/>
      <c r="Q29"/>
      <c r="R29"/>
    </row>
    <row r="30" spans="1:6" ht="12.75" customHeight="1">
      <c r="A30" s="353">
        <v>3722</v>
      </c>
      <c r="B30" s="149" t="s">
        <v>994</v>
      </c>
      <c r="C30" s="258" t="s">
        <v>948</v>
      </c>
      <c r="D30" s="250" t="s">
        <v>1212</v>
      </c>
      <c r="E30" s="269">
        <v>963.8</v>
      </c>
      <c r="F30" s="349">
        <f>(E30/E57)*100</f>
        <v>0.09672738673672628</v>
      </c>
    </row>
    <row r="31" spans="1:6" ht="12.75" customHeight="1">
      <c r="A31" s="345">
        <v>3745</v>
      </c>
      <c r="B31" s="150" t="s">
        <v>963</v>
      </c>
      <c r="C31" s="258" t="s">
        <v>948</v>
      </c>
      <c r="D31" s="250" t="s">
        <v>1212</v>
      </c>
      <c r="E31" s="269">
        <v>472.6</v>
      </c>
      <c r="F31" s="349">
        <f>(E31/E57)*100</f>
        <v>0.04743034132784483</v>
      </c>
    </row>
    <row r="32" spans="1:6" ht="12.75" customHeight="1">
      <c r="A32" s="345">
        <v>3769</v>
      </c>
      <c r="B32" s="150" t="s">
        <v>1345</v>
      </c>
      <c r="C32" s="258" t="s">
        <v>948</v>
      </c>
      <c r="D32" s="250" t="s">
        <v>1124</v>
      </c>
      <c r="E32" s="269">
        <v>149.2</v>
      </c>
      <c r="F32" s="349">
        <f>(E32/E57)*100</f>
        <v>0.014973776822078814</v>
      </c>
    </row>
    <row r="33" spans="1:18" s="263" customFormat="1" ht="15" customHeight="1">
      <c r="A33" s="350">
        <v>37</v>
      </c>
      <c r="B33" s="260" t="s">
        <v>964</v>
      </c>
      <c r="C33" s="261" t="s">
        <v>1178</v>
      </c>
      <c r="D33" s="262" t="s">
        <v>1178</v>
      </c>
      <c r="E33" s="270">
        <f>SUM(E30:E32)</f>
        <v>1585.6000000000001</v>
      </c>
      <c r="F33" s="346">
        <f>(E33/E57)*100</f>
        <v>0.15913150488664993</v>
      </c>
      <c r="G33"/>
      <c r="H33"/>
      <c r="I33"/>
      <c r="J33"/>
      <c r="K33"/>
      <c r="L33"/>
      <c r="M33"/>
      <c r="N33"/>
      <c r="O33"/>
      <c r="P33"/>
      <c r="Q33"/>
      <c r="R33"/>
    </row>
    <row r="34" spans="1:18" s="267" customFormat="1" ht="15" customHeight="1">
      <c r="A34" s="351">
        <v>3</v>
      </c>
      <c r="B34" s="264" t="s">
        <v>965</v>
      </c>
      <c r="C34" s="265" t="s">
        <v>1178</v>
      </c>
      <c r="D34" s="266" t="s">
        <v>1178</v>
      </c>
      <c r="E34" s="274">
        <f>SUM(E17+E19+E21+E29+E33)</f>
        <v>144545.4</v>
      </c>
      <c r="F34" s="352">
        <f>(E34/E57)*100</f>
        <v>14.506639143821118</v>
      </c>
      <c r="G34"/>
      <c r="H34"/>
      <c r="I34"/>
      <c r="J34"/>
      <c r="K34"/>
      <c r="L34"/>
      <c r="M34"/>
      <c r="N34"/>
      <c r="O34"/>
      <c r="P34"/>
      <c r="Q34"/>
      <c r="R34"/>
    </row>
    <row r="35" spans="1:18" s="1" customFormat="1" ht="22.5">
      <c r="A35" s="354">
        <v>4193</v>
      </c>
      <c r="B35" s="150" t="s">
        <v>487</v>
      </c>
      <c r="C35" s="253" t="s">
        <v>488</v>
      </c>
      <c r="D35" s="250" t="s">
        <v>1200</v>
      </c>
      <c r="E35" s="272">
        <v>5</v>
      </c>
      <c r="F35" s="355">
        <f>(E35/E57)*100</f>
        <v>0.0005018021723216761</v>
      </c>
      <c r="G35"/>
      <c r="H35"/>
      <c r="I35"/>
      <c r="J35"/>
      <c r="K35"/>
      <c r="L35"/>
      <c r="M35"/>
      <c r="N35"/>
      <c r="O35"/>
      <c r="P35"/>
      <c r="Q35"/>
      <c r="R35"/>
    </row>
    <row r="36" spans="1:18" s="267" customFormat="1" ht="15" customHeight="1">
      <c r="A36" s="356">
        <v>41</v>
      </c>
      <c r="B36" s="275" t="s">
        <v>997</v>
      </c>
      <c r="C36" s="261" t="s">
        <v>1178</v>
      </c>
      <c r="D36" s="262" t="s">
        <v>1178</v>
      </c>
      <c r="E36" s="270">
        <f>SUM(E35)</f>
        <v>5</v>
      </c>
      <c r="F36" s="357">
        <f>(E36/E57)*100</f>
        <v>0.0005018021723216761</v>
      </c>
      <c r="G36"/>
      <c r="H36"/>
      <c r="I36"/>
      <c r="J36"/>
      <c r="K36"/>
      <c r="L36"/>
      <c r="M36"/>
      <c r="N36"/>
      <c r="O36"/>
      <c r="P36"/>
      <c r="Q36"/>
      <c r="R36"/>
    </row>
    <row r="37" spans="1:18" s="1" customFormat="1" ht="22.5">
      <c r="A37" s="354">
        <v>4318</v>
      </c>
      <c r="B37" s="149" t="s">
        <v>1342</v>
      </c>
      <c r="C37" s="258" t="s">
        <v>948</v>
      </c>
      <c r="D37" s="250" t="s">
        <v>1200</v>
      </c>
      <c r="E37" s="272">
        <v>91</v>
      </c>
      <c r="F37" s="349">
        <f>(E37/E57)*100</f>
        <v>0.009132799536254505</v>
      </c>
      <c r="G37"/>
      <c r="H37"/>
      <c r="I37"/>
      <c r="J37"/>
      <c r="K37"/>
      <c r="L37"/>
      <c r="M37"/>
      <c r="N37"/>
      <c r="O37"/>
      <c r="P37"/>
      <c r="Q37"/>
      <c r="R37"/>
    </row>
    <row r="38" spans="1:6" ht="12.75" customHeight="1">
      <c r="A38" s="345">
        <v>4339</v>
      </c>
      <c r="B38" s="150" t="s">
        <v>1349</v>
      </c>
      <c r="C38" s="258" t="s">
        <v>948</v>
      </c>
      <c r="D38" s="250" t="s">
        <v>1200</v>
      </c>
      <c r="E38" s="269">
        <v>88.5</v>
      </c>
      <c r="F38" s="349">
        <f>(E38/E57)*100</f>
        <v>0.008881898450093666</v>
      </c>
    </row>
    <row r="39" spans="1:6" ht="22.5">
      <c r="A39" s="345">
        <v>4341</v>
      </c>
      <c r="B39" s="150" t="s">
        <v>966</v>
      </c>
      <c r="C39" s="258" t="s">
        <v>948</v>
      </c>
      <c r="D39" s="250" t="s">
        <v>1200</v>
      </c>
      <c r="E39" s="269">
        <v>179.2</v>
      </c>
      <c r="F39" s="349">
        <f>(E39/E57)*100</f>
        <v>0.01798458985600887</v>
      </c>
    </row>
    <row r="40" spans="1:18" s="263" customFormat="1" ht="24.75" customHeight="1">
      <c r="A40" s="350">
        <v>43</v>
      </c>
      <c r="B40" s="260" t="s">
        <v>247</v>
      </c>
      <c r="C40" s="261" t="s">
        <v>1178</v>
      </c>
      <c r="D40" s="262" t="s">
        <v>1178</v>
      </c>
      <c r="E40" s="270">
        <f>SUM(E37:E39)</f>
        <v>358.7</v>
      </c>
      <c r="F40" s="346">
        <f>(E40/E57)*100</f>
        <v>0.03599928784235704</v>
      </c>
      <c r="G40"/>
      <c r="H40"/>
      <c r="I40"/>
      <c r="J40"/>
      <c r="K40"/>
      <c r="L40"/>
      <c r="M40"/>
      <c r="N40"/>
      <c r="O40"/>
      <c r="P40"/>
      <c r="Q40"/>
      <c r="R40"/>
    </row>
    <row r="41" spans="1:18" s="267" customFormat="1" ht="15" customHeight="1">
      <c r="A41" s="351">
        <v>4</v>
      </c>
      <c r="B41" s="264" t="s">
        <v>968</v>
      </c>
      <c r="C41" s="265" t="s">
        <v>1178</v>
      </c>
      <c r="D41" s="266" t="s">
        <v>1178</v>
      </c>
      <c r="E41" s="274">
        <f>SUM(E36+E40)</f>
        <v>363.7</v>
      </c>
      <c r="F41" s="352">
        <f>(E41/E57)*100</f>
        <v>0.036501090014678716</v>
      </c>
      <c r="G41"/>
      <c r="H41"/>
      <c r="I41"/>
      <c r="J41"/>
      <c r="K41"/>
      <c r="L41"/>
      <c r="M41"/>
      <c r="N41"/>
      <c r="O41"/>
      <c r="P41"/>
      <c r="Q41"/>
      <c r="R41"/>
    </row>
    <row r="42" spans="1:6" ht="22.5">
      <c r="A42" s="345">
        <v>5299</v>
      </c>
      <c r="B42" s="150" t="s">
        <v>1346</v>
      </c>
      <c r="C42" s="258" t="s">
        <v>948</v>
      </c>
      <c r="D42" s="250" t="s">
        <v>1161</v>
      </c>
      <c r="E42" s="269">
        <v>61</v>
      </c>
      <c r="F42" s="453">
        <f>(E42/E57)*100</f>
        <v>0.006121986502324448</v>
      </c>
    </row>
    <row r="43" spans="1:18" s="267" customFormat="1" ht="15" customHeight="1">
      <c r="A43" s="348">
        <v>52</v>
      </c>
      <c r="B43" s="254" t="s">
        <v>1347</v>
      </c>
      <c r="C43" s="255" t="s">
        <v>1178</v>
      </c>
      <c r="D43" s="256" t="s">
        <v>1178</v>
      </c>
      <c r="E43" s="270">
        <f>SUM(E42)</f>
        <v>61</v>
      </c>
      <c r="F43" s="453">
        <f>(E43/E57)*100</f>
        <v>0.006121986502324448</v>
      </c>
      <c r="G43"/>
      <c r="H43"/>
      <c r="I43"/>
      <c r="J43"/>
      <c r="K43"/>
      <c r="L43"/>
      <c r="M43"/>
      <c r="N43"/>
      <c r="O43"/>
      <c r="P43"/>
      <c r="Q43"/>
      <c r="R43"/>
    </row>
    <row r="44" spans="1:18" s="1" customFormat="1" ht="12.75" customHeight="1">
      <c r="A44" s="354">
        <v>5311</v>
      </c>
      <c r="B44" s="150" t="s">
        <v>998</v>
      </c>
      <c r="C44" s="253" t="s">
        <v>948</v>
      </c>
      <c r="D44" s="250" t="s">
        <v>1184</v>
      </c>
      <c r="E44" s="272">
        <v>1314.8</v>
      </c>
      <c r="F44" s="349">
        <f>(E44/E57)*100</f>
        <v>0.13195389923370793</v>
      </c>
      <c r="G44"/>
      <c r="H44"/>
      <c r="I44"/>
      <c r="J44"/>
      <c r="K44"/>
      <c r="L44"/>
      <c r="M44"/>
      <c r="N44"/>
      <c r="O44"/>
      <c r="P44"/>
      <c r="Q44"/>
      <c r="R44"/>
    </row>
    <row r="45" spans="1:18" s="1" customFormat="1" ht="23.25" customHeight="1">
      <c r="A45" s="354">
        <v>5399</v>
      </c>
      <c r="B45" s="150" t="s">
        <v>1348</v>
      </c>
      <c r="C45" s="253" t="s">
        <v>948</v>
      </c>
      <c r="D45" s="250" t="s">
        <v>251</v>
      </c>
      <c r="E45" s="272">
        <v>1855.5</v>
      </c>
      <c r="F45" s="349">
        <f>(E45/E57)*100</f>
        <v>0.18621878614857398</v>
      </c>
      <c r="G45"/>
      <c r="H45"/>
      <c r="I45"/>
      <c r="J45"/>
      <c r="K45"/>
      <c r="L45"/>
      <c r="M45"/>
      <c r="N45"/>
      <c r="O45"/>
      <c r="P45"/>
      <c r="Q45"/>
      <c r="R45"/>
    </row>
    <row r="46" spans="1:18" s="267" customFormat="1" ht="15" customHeight="1">
      <c r="A46" s="348">
        <v>53</v>
      </c>
      <c r="B46" s="254" t="s">
        <v>998</v>
      </c>
      <c r="C46" s="255" t="s">
        <v>1178</v>
      </c>
      <c r="D46" s="256" t="s">
        <v>1178</v>
      </c>
      <c r="E46" s="270">
        <f>SUM(E44:E45)</f>
        <v>3170.3</v>
      </c>
      <c r="F46" s="656">
        <f>(E46/E57)*100</f>
        <v>0.31817268538228194</v>
      </c>
      <c r="G46"/>
      <c r="H46"/>
      <c r="I46"/>
      <c r="J46"/>
      <c r="K46"/>
      <c r="L46"/>
      <c r="M46"/>
      <c r="N46"/>
      <c r="O46"/>
      <c r="P46"/>
      <c r="Q46"/>
      <c r="R46"/>
    </row>
    <row r="47" spans="1:18" s="267" customFormat="1" ht="15" customHeight="1">
      <c r="A47" s="351">
        <v>5</v>
      </c>
      <c r="B47" s="264" t="s">
        <v>1001</v>
      </c>
      <c r="C47" s="265" t="s">
        <v>1178</v>
      </c>
      <c r="D47" s="266" t="s">
        <v>1178</v>
      </c>
      <c r="E47" s="274">
        <f>SUM(E46+E43)</f>
        <v>3231.3</v>
      </c>
      <c r="F47" s="352">
        <f>(E47/E57)*100</f>
        <v>0.32429467188460637</v>
      </c>
      <c r="G47"/>
      <c r="H47"/>
      <c r="I47"/>
      <c r="J47"/>
      <c r="K47"/>
      <c r="L47"/>
      <c r="M47"/>
      <c r="N47"/>
      <c r="O47"/>
      <c r="P47"/>
      <c r="Q47"/>
      <c r="R47"/>
    </row>
    <row r="48" spans="1:6" ht="12.75" customHeight="1">
      <c r="A48" s="345">
        <v>6171</v>
      </c>
      <c r="B48" s="150" t="s">
        <v>969</v>
      </c>
      <c r="C48" s="258" t="s">
        <v>948</v>
      </c>
      <c r="D48" s="250" t="s">
        <v>245</v>
      </c>
      <c r="E48" s="269">
        <v>12819.1</v>
      </c>
      <c r="F48" s="349">
        <f>(E48/E57)*100</f>
        <v>1.2865304454417597</v>
      </c>
    </row>
    <row r="49" spans="1:6" ht="12.75" customHeight="1">
      <c r="A49" s="345">
        <v>6171</v>
      </c>
      <c r="B49" s="150" t="s">
        <v>969</v>
      </c>
      <c r="C49" s="258" t="s">
        <v>961</v>
      </c>
      <c r="D49" s="250" t="s">
        <v>1205</v>
      </c>
      <c r="E49" s="269">
        <v>40.3</v>
      </c>
      <c r="F49" s="355">
        <f>(E49/E57)*100</f>
        <v>0.004044525508912709</v>
      </c>
    </row>
    <row r="50" spans="1:18" s="263" customFormat="1" ht="15" customHeight="1">
      <c r="A50" s="350">
        <v>61</v>
      </c>
      <c r="B50" s="260" t="s">
        <v>246</v>
      </c>
      <c r="C50" s="261" t="s">
        <v>1178</v>
      </c>
      <c r="D50" s="262" t="s">
        <v>1178</v>
      </c>
      <c r="E50" s="270">
        <f>SUM(E48:E49)</f>
        <v>12859.4</v>
      </c>
      <c r="F50" s="346">
        <f>(E50/E57)*100</f>
        <v>1.2905749709506722</v>
      </c>
      <c r="G50"/>
      <c r="H50"/>
      <c r="I50"/>
      <c r="J50"/>
      <c r="K50"/>
      <c r="L50"/>
      <c r="M50"/>
      <c r="N50"/>
      <c r="O50"/>
      <c r="P50"/>
      <c r="Q50"/>
      <c r="R50"/>
    </row>
    <row r="51" spans="1:6" ht="12.75" customHeight="1">
      <c r="A51" s="345">
        <v>6310</v>
      </c>
      <c r="B51" s="150" t="s">
        <v>971</v>
      </c>
      <c r="C51" s="258" t="s">
        <v>948</v>
      </c>
      <c r="D51" s="273" t="s">
        <v>1161</v>
      </c>
      <c r="E51" s="269">
        <v>2064.3</v>
      </c>
      <c r="F51" s="349">
        <f>(E51/E57)*100</f>
        <v>0.2071740448647272</v>
      </c>
    </row>
    <row r="52" spans="1:18" s="263" customFormat="1" ht="15" customHeight="1">
      <c r="A52" s="358">
        <v>63</v>
      </c>
      <c r="B52" s="260" t="s">
        <v>972</v>
      </c>
      <c r="C52" s="261" t="s">
        <v>1178</v>
      </c>
      <c r="D52" s="276" t="s">
        <v>1178</v>
      </c>
      <c r="E52" s="270">
        <f>SUM(E51:E51)</f>
        <v>2064.3</v>
      </c>
      <c r="F52" s="346">
        <f>(E52/E57)*100</f>
        <v>0.2071740448647272</v>
      </c>
      <c r="G52"/>
      <c r="H52"/>
      <c r="I52"/>
      <c r="J52"/>
      <c r="K52"/>
      <c r="L52"/>
      <c r="M52"/>
      <c r="N52"/>
      <c r="O52"/>
      <c r="P52"/>
      <c r="Q52"/>
      <c r="R52"/>
    </row>
    <row r="53" spans="1:18" s="1" customFormat="1" ht="12.75" customHeight="1">
      <c r="A53" s="359">
        <v>6402</v>
      </c>
      <c r="B53" s="150" t="s">
        <v>473</v>
      </c>
      <c r="C53" s="277" t="s">
        <v>948</v>
      </c>
      <c r="D53" s="273" t="s">
        <v>1161</v>
      </c>
      <c r="E53" s="272">
        <v>4934</v>
      </c>
      <c r="F53" s="360">
        <f>(E53/$E$57)*100</f>
        <v>0.49517838364703</v>
      </c>
      <c r="G53"/>
      <c r="H53"/>
      <c r="I53"/>
      <c r="J53"/>
      <c r="K53"/>
      <c r="L53"/>
      <c r="M53"/>
      <c r="N53"/>
      <c r="O53"/>
      <c r="P53"/>
      <c r="Q53"/>
      <c r="R53"/>
    </row>
    <row r="54" spans="1:18" s="1" customFormat="1" ht="12.75" customHeight="1">
      <c r="A54" s="359">
        <v>6409</v>
      </c>
      <c r="B54" s="150" t="s">
        <v>892</v>
      </c>
      <c r="C54" s="277"/>
      <c r="D54" s="273" t="s">
        <v>1343</v>
      </c>
      <c r="E54" s="272">
        <v>312</v>
      </c>
      <c r="F54" s="360">
        <f>(E54/$E$57)*100</f>
        <v>0.031312455552872584</v>
      </c>
      <c r="G54"/>
      <c r="H54"/>
      <c r="I54"/>
      <c r="J54"/>
      <c r="K54"/>
      <c r="L54"/>
      <c r="M54"/>
      <c r="N54"/>
      <c r="O54"/>
      <c r="P54"/>
      <c r="Q54"/>
      <c r="R54"/>
    </row>
    <row r="55" spans="1:18" s="263" customFormat="1" ht="15" customHeight="1">
      <c r="A55" s="361">
        <v>64</v>
      </c>
      <c r="B55" s="278" t="s">
        <v>1002</v>
      </c>
      <c r="C55" s="279" t="s">
        <v>1178</v>
      </c>
      <c r="D55" s="276" t="s">
        <v>1178</v>
      </c>
      <c r="E55" s="270">
        <f>SUM(E53:E54)</f>
        <v>5246</v>
      </c>
      <c r="F55" s="362">
        <f>(E55/E57)*100</f>
        <v>0.5264908391999026</v>
      </c>
      <c r="G55"/>
      <c r="H55"/>
      <c r="I55"/>
      <c r="J55"/>
      <c r="K55"/>
      <c r="L55"/>
      <c r="M55"/>
      <c r="N55"/>
      <c r="O55"/>
      <c r="P55"/>
      <c r="Q55"/>
      <c r="R55"/>
    </row>
    <row r="56" spans="1:18" s="267" customFormat="1" ht="15" customHeight="1" thickBot="1">
      <c r="A56" s="440">
        <v>6</v>
      </c>
      <c r="B56" s="441" t="s">
        <v>973</v>
      </c>
      <c r="C56" s="442" t="s">
        <v>1178</v>
      </c>
      <c r="D56" s="281" t="s">
        <v>1178</v>
      </c>
      <c r="E56" s="282">
        <f>SUM(E50+E52+E55)</f>
        <v>20169.7</v>
      </c>
      <c r="F56" s="443">
        <f>(E56/E57)*100</f>
        <v>2.0242398550153022</v>
      </c>
      <c r="G56"/>
      <c r="H56"/>
      <c r="I56"/>
      <c r="J56"/>
      <c r="K56"/>
      <c r="L56"/>
      <c r="M56"/>
      <c r="N56"/>
      <c r="O56"/>
      <c r="P56"/>
      <c r="Q56"/>
      <c r="R56"/>
    </row>
    <row r="57" spans="1:18" s="185" customFormat="1" ht="19.5" customHeight="1" thickBot="1" thickTop="1">
      <c r="A57" s="741" t="s">
        <v>423</v>
      </c>
      <c r="B57" s="742"/>
      <c r="C57" s="363" t="s">
        <v>1178</v>
      </c>
      <c r="D57" s="437" t="s">
        <v>1178</v>
      </c>
      <c r="E57" s="438">
        <f>SUM(E3,E4,E5,E13,E34,E41,E47,E56)</f>
        <v>996408.6</v>
      </c>
      <c r="F57" s="439">
        <f>SUM(F3:F5,F13,F34,F41,F47,F56)</f>
        <v>99.99999999999999</v>
      </c>
      <c r="G57"/>
      <c r="H57"/>
      <c r="I57"/>
      <c r="J57"/>
      <c r="K57"/>
      <c r="L57"/>
      <c r="M57"/>
      <c r="N57"/>
      <c r="O57"/>
      <c r="P57"/>
      <c r="Q57"/>
      <c r="R57"/>
    </row>
    <row r="58" spans="1:6" ht="13.5" thickTop="1">
      <c r="A58" s="31"/>
      <c r="F58" s="287"/>
    </row>
    <row r="59" spans="5:6" ht="12.75">
      <c r="E59" s="7"/>
      <c r="F59" s="287"/>
    </row>
    <row r="60" ht="12.75">
      <c r="F60" s="287"/>
    </row>
    <row r="61" ht="12.75">
      <c r="F61" s="287"/>
    </row>
    <row r="62" ht="12.75">
      <c r="F62" s="287"/>
    </row>
    <row r="63" ht="12.75">
      <c r="F63" s="287"/>
    </row>
    <row r="64" ht="12.75">
      <c r="F64" s="287"/>
    </row>
    <row r="65" ht="12.75">
      <c r="F65" s="287"/>
    </row>
    <row r="66" ht="12.75">
      <c r="F66" s="287"/>
    </row>
    <row r="67" ht="12.75">
      <c r="F67" s="287"/>
    </row>
    <row r="68" ht="12.75">
      <c r="F68" s="287"/>
    </row>
    <row r="69" ht="12.75">
      <c r="F69" s="287"/>
    </row>
    <row r="70" ht="12.75">
      <c r="F70" s="287"/>
    </row>
    <row r="71" ht="12.75">
      <c r="F71" s="287"/>
    </row>
    <row r="72" ht="12.75">
      <c r="F72" s="287"/>
    </row>
    <row r="1692" ht="18.75" customHeight="1"/>
  </sheetData>
  <mergeCells count="5">
    <mergeCell ref="D1:D2"/>
    <mergeCell ref="A57:B57"/>
    <mergeCell ref="A1:A2"/>
    <mergeCell ref="B1:B2"/>
    <mergeCell ref="C1:C2"/>
  </mergeCells>
  <printOptions horizontalCentered="1"/>
  <pageMargins left="0.7874015748031497" right="0.4330708661417323" top="0.984251968503937" bottom="0.984251968503937" header="0.5118110236220472" footer="0.5118110236220472"/>
  <pageSetup firstPageNumber="26" useFirstPageNumber="1" horizontalDpi="600" verticalDpi="600" orientation="portrait" paperSize="9" r:id="rId2"/>
  <headerFooter alignWithMargins="0">
    <oddHeader>&amp;C&amp;"Arial CE,tučné"&amp;12PŘEHLED HOSPODAŘENÍ ZA  &amp;U1. POLOLETÍ  2003&amp;U  -  SKUTEČNÉ PŘÍJMY DLE PARAGRAFŮ</oddHeader>
    <oddFooter>&amp;C&amp;P&amp;RSkutečné příjmy dle paragrafů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workbookViewId="0" topLeftCell="A1">
      <selection activeCell="C3" sqref="C3"/>
      <selection activeCell="A1" sqref="A1"/>
    </sheetView>
  </sheetViews>
  <sheetFormatPr defaultColWidth="9.00390625" defaultRowHeight="12.75"/>
  <cols>
    <col min="1" max="1" width="5.75390625" style="26" customWidth="1"/>
    <col min="2" max="2" width="32.125" style="309" customWidth="1"/>
    <col min="3" max="3" width="10.25390625" style="30" customWidth="1"/>
    <col min="4" max="4" width="11.75390625" style="6" customWidth="1"/>
    <col min="5" max="5" width="10.375" style="6" customWidth="1"/>
    <col min="6" max="6" width="12.125" style="6" customWidth="1"/>
    <col min="7" max="7" width="8.125" style="1" customWidth="1"/>
    <col min="8" max="8" width="14.75390625" style="0" customWidth="1"/>
    <col min="9" max="9" width="37.125" style="0" customWidth="1"/>
    <col min="10" max="10" width="11.75390625" style="0" customWidth="1"/>
    <col min="12" max="16384" width="9.125" style="1" customWidth="1"/>
  </cols>
  <sheetData>
    <row r="1" spans="1:11" s="3" customFormat="1" ht="42.75" customHeight="1" thickTop="1">
      <c r="A1" s="743" t="s">
        <v>937</v>
      </c>
      <c r="B1" s="749" t="s">
        <v>938</v>
      </c>
      <c r="C1" s="751" t="s">
        <v>940</v>
      </c>
      <c r="D1" s="365" t="s">
        <v>974</v>
      </c>
      <c r="E1" s="366" t="s">
        <v>975</v>
      </c>
      <c r="F1" s="343" t="s">
        <v>976</v>
      </c>
      <c r="G1" s="344" t="s">
        <v>977</v>
      </c>
      <c r="H1"/>
      <c r="I1"/>
      <c r="J1"/>
      <c r="K1"/>
    </row>
    <row r="2" spans="1:7" ht="12.75" customHeight="1" thickBot="1">
      <c r="A2" s="744"/>
      <c r="B2" s="750"/>
      <c r="C2" s="752"/>
      <c r="D2" s="646" t="s">
        <v>396</v>
      </c>
      <c r="E2" s="647" t="s">
        <v>493</v>
      </c>
      <c r="F2" s="644" t="s">
        <v>396</v>
      </c>
      <c r="G2" s="648" t="s">
        <v>943</v>
      </c>
    </row>
    <row r="3" spans="1:7" ht="30" customHeight="1" thickTop="1">
      <c r="A3" s="354">
        <v>1014</v>
      </c>
      <c r="B3" s="289" t="s">
        <v>978</v>
      </c>
      <c r="C3" s="627" t="s">
        <v>916</v>
      </c>
      <c r="D3" s="290">
        <v>338.6</v>
      </c>
      <c r="E3" s="290">
        <v>0</v>
      </c>
      <c r="F3" s="133">
        <f aca="true" t="shared" si="0" ref="F3:F25">SUM(D3+E3)</f>
        <v>338.6</v>
      </c>
      <c r="G3" s="360">
        <f aca="true" t="shared" si="1" ref="G3:G34">(F3/$F$98)*100</f>
        <v>0.03833058419500735</v>
      </c>
    </row>
    <row r="4" spans="1:7" ht="11.25" customHeight="1">
      <c r="A4" s="354">
        <v>1036</v>
      </c>
      <c r="B4" s="289" t="s">
        <v>1353</v>
      </c>
      <c r="C4" s="627" t="s">
        <v>1124</v>
      </c>
      <c r="D4" s="290">
        <v>14.7</v>
      </c>
      <c r="E4" s="290">
        <v>0</v>
      </c>
      <c r="F4" s="121">
        <f t="shared" si="0"/>
        <v>14.7</v>
      </c>
      <c r="G4" s="360">
        <f t="shared" si="1"/>
        <v>0.0016640862010236506</v>
      </c>
    </row>
    <row r="5" spans="1:7" ht="11.25" customHeight="1">
      <c r="A5" s="354">
        <v>1037</v>
      </c>
      <c r="B5" s="289" t="s">
        <v>1354</v>
      </c>
      <c r="C5" s="627" t="s">
        <v>1124</v>
      </c>
      <c r="D5" s="290">
        <v>174.2</v>
      </c>
      <c r="E5" s="290">
        <v>0</v>
      </c>
      <c r="F5" s="121">
        <f t="shared" si="0"/>
        <v>174.2</v>
      </c>
      <c r="G5" s="360">
        <f t="shared" si="1"/>
        <v>0.01971998749784489</v>
      </c>
    </row>
    <row r="6" spans="1:11" s="263" customFormat="1" ht="15" customHeight="1">
      <c r="A6" s="356">
        <v>10</v>
      </c>
      <c r="B6" s="275" t="s">
        <v>979</v>
      </c>
      <c r="C6" s="262" t="s">
        <v>1178</v>
      </c>
      <c r="D6" s="257">
        <f>SUM(D3:D5)</f>
        <v>527.5</v>
      </c>
      <c r="E6" s="257">
        <f>SUM(E3:E5)</f>
        <v>0</v>
      </c>
      <c r="F6" s="291">
        <f t="shared" si="0"/>
        <v>527.5</v>
      </c>
      <c r="G6" s="367">
        <f t="shared" si="1"/>
        <v>0.0597146578938759</v>
      </c>
      <c r="H6"/>
      <c r="I6"/>
      <c r="J6"/>
      <c r="K6"/>
    </row>
    <row r="7" spans="1:11" s="267" customFormat="1" ht="15" customHeight="1">
      <c r="A7" s="368">
        <v>1</v>
      </c>
      <c r="B7" s="292" t="s">
        <v>979</v>
      </c>
      <c r="C7" s="266" t="s">
        <v>1178</v>
      </c>
      <c r="D7" s="251">
        <f>SUM(D6)</f>
        <v>527.5</v>
      </c>
      <c r="E7" s="251">
        <f>SUM(E6)</f>
        <v>0</v>
      </c>
      <c r="F7" s="248">
        <f t="shared" si="0"/>
        <v>527.5</v>
      </c>
      <c r="G7" s="369">
        <f t="shared" si="1"/>
        <v>0.0597146578938759</v>
      </c>
      <c r="H7"/>
      <c r="I7"/>
      <c r="J7"/>
      <c r="K7"/>
    </row>
    <row r="8" spans="1:11" ht="11.25" customHeight="1">
      <c r="A8" s="370">
        <v>2121</v>
      </c>
      <c r="B8" s="149" t="s">
        <v>458</v>
      </c>
      <c r="C8" s="250" t="s">
        <v>1161</v>
      </c>
      <c r="D8" s="121">
        <v>0</v>
      </c>
      <c r="E8" s="121">
        <v>19601.1</v>
      </c>
      <c r="F8" s="121">
        <f t="shared" si="0"/>
        <v>19601.1</v>
      </c>
      <c r="G8" s="360">
        <f t="shared" si="1"/>
        <v>2.2189061248220865</v>
      </c>
      <c r="H8" s="1"/>
      <c r="I8" s="1"/>
      <c r="J8" s="1"/>
      <c r="K8" s="1"/>
    </row>
    <row r="9" spans="1:7" ht="11.25" customHeight="1">
      <c r="A9" s="353">
        <v>2140</v>
      </c>
      <c r="B9" s="149" t="s">
        <v>980</v>
      </c>
      <c r="C9" s="250" t="s">
        <v>1355</v>
      </c>
      <c r="D9" s="259">
        <v>1065.4</v>
      </c>
      <c r="E9" s="259">
        <v>0</v>
      </c>
      <c r="F9" s="121">
        <f t="shared" si="0"/>
        <v>1065.4</v>
      </c>
      <c r="G9" s="360">
        <f t="shared" si="1"/>
        <v>0.1206066284741903</v>
      </c>
    </row>
    <row r="10" spans="1:7" ht="21.75" customHeight="1">
      <c r="A10" s="354">
        <v>2169</v>
      </c>
      <c r="B10" s="150" t="s">
        <v>893</v>
      </c>
      <c r="C10" s="250" t="s">
        <v>1180</v>
      </c>
      <c r="D10" s="259">
        <v>70.1</v>
      </c>
      <c r="E10" s="259">
        <v>0</v>
      </c>
      <c r="F10" s="121">
        <f t="shared" si="0"/>
        <v>70.1</v>
      </c>
      <c r="G10" s="360">
        <f t="shared" si="1"/>
        <v>0.007935540319167204</v>
      </c>
    </row>
    <row r="11" spans="1:11" s="297" customFormat="1" ht="15" customHeight="1">
      <c r="A11" s="371">
        <v>21</v>
      </c>
      <c r="B11" s="294" t="s">
        <v>456</v>
      </c>
      <c r="C11" s="256" t="s">
        <v>1178</v>
      </c>
      <c r="D11" s="295">
        <f>SUM(D8:D10)</f>
        <v>1135.5</v>
      </c>
      <c r="E11" s="295">
        <f>SUM(E8:E10)</f>
        <v>19601.1</v>
      </c>
      <c r="F11" s="291">
        <f t="shared" si="0"/>
        <v>20736.6</v>
      </c>
      <c r="G11" s="372">
        <f t="shared" si="1"/>
        <v>2.3474482936154444</v>
      </c>
      <c r="H11" s="296"/>
      <c r="I11" s="296"/>
      <c r="J11" s="296"/>
      <c r="K11" s="296"/>
    </row>
    <row r="12" spans="1:7" ht="11.25" customHeight="1">
      <c r="A12" s="353">
        <v>2212</v>
      </c>
      <c r="B12" s="149" t="s">
        <v>947</v>
      </c>
      <c r="C12" s="271" t="s">
        <v>256</v>
      </c>
      <c r="D12" s="259">
        <v>11063.1</v>
      </c>
      <c r="E12" s="259">
        <v>21114.1</v>
      </c>
      <c r="F12" s="121">
        <f t="shared" si="0"/>
        <v>32177.199999999997</v>
      </c>
      <c r="G12" s="360">
        <f t="shared" si="1"/>
        <v>3.6425601705835517</v>
      </c>
    </row>
    <row r="13" spans="1:7" ht="11.25" customHeight="1">
      <c r="A13" s="353">
        <v>2219</v>
      </c>
      <c r="B13" s="149" t="s">
        <v>875</v>
      </c>
      <c r="C13" s="273" t="s">
        <v>917</v>
      </c>
      <c r="D13" s="259">
        <v>173.1</v>
      </c>
      <c r="E13" s="259">
        <v>2914.6</v>
      </c>
      <c r="F13" s="121">
        <f t="shared" si="0"/>
        <v>3087.7</v>
      </c>
      <c r="G13" s="360">
        <f t="shared" si="1"/>
        <v>0.3495373444150154</v>
      </c>
    </row>
    <row r="14" spans="1:7" ht="11.25" customHeight="1">
      <c r="A14" s="353">
        <v>2221</v>
      </c>
      <c r="B14" s="149" t="s">
        <v>981</v>
      </c>
      <c r="C14" s="250" t="s">
        <v>248</v>
      </c>
      <c r="D14" s="259">
        <v>77255.8</v>
      </c>
      <c r="E14" s="259">
        <v>0</v>
      </c>
      <c r="F14" s="121">
        <f t="shared" si="0"/>
        <v>77255.8</v>
      </c>
      <c r="G14" s="360">
        <f t="shared" si="1"/>
        <v>8.74559936932265</v>
      </c>
    </row>
    <row r="15" spans="1:7" ht="11.25" customHeight="1">
      <c r="A15" s="345">
        <v>2271</v>
      </c>
      <c r="B15" s="150" t="s">
        <v>1356</v>
      </c>
      <c r="C15" s="250" t="s">
        <v>1063</v>
      </c>
      <c r="D15" s="259">
        <v>0</v>
      </c>
      <c r="E15" s="259">
        <v>19148.3</v>
      </c>
      <c r="F15" s="121">
        <f t="shared" si="0"/>
        <v>19148.3</v>
      </c>
      <c r="G15" s="360">
        <f t="shared" si="1"/>
        <v>2.167647741704841</v>
      </c>
    </row>
    <row r="16" spans="1:11" s="263" customFormat="1" ht="15" customHeight="1">
      <c r="A16" s="350">
        <v>22</v>
      </c>
      <c r="B16" s="260" t="s">
        <v>949</v>
      </c>
      <c r="C16" s="262" t="s">
        <v>1178</v>
      </c>
      <c r="D16" s="257">
        <f>SUM(D12:D15)</f>
        <v>88492</v>
      </c>
      <c r="E16" s="257">
        <f>SUM(E12:E15)</f>
        <v>43177</v>
      </c>
      <c r="F16" s="257">
        <f>SUM(D16,E16)</f>
        <v>131669</v>
      </c>
      <c r="G16" s="367">
        <f t="shared" si="1"/>
        <v>14.905344626026057</v>
      </c>
      <c r="H16"/>
      <c r="I16"/>
      <c r="J16"/>
      <c r="K16"/>
    </row>
    <row r="17" spans="1:7" ht="11.25" customHeight="1">
      <c r="A17" s="353">
        <v>2310</v>
      </c>
      <c r="B17" s="149" t="s">
        <v>982</v>
      </c>
      <c r="C17" s="250" t="s">
        <v>917</v>
      </c>
      <c r="D17" s="259">
        <v>153.6</v>
      </c>
      <c r="E17" s="259">
        <v>1513.9</v>
      </c>
      <c r="F17" s="121">
        <f t="shared" si="0"/>
        <v>1667.5</v>
      </c>
      <c r="G17" s="360">
        <f t="shared" si="1"/>
        <v>0.18876624083040391</v>
      </c>
    </row>
    <row r="18" spans="1:7" ht="23.25" customHeight="1">
      <c r="A18" s="353">
        <v>2321</v>
      </c>
      <c r="B18" s="149" t="s">
        <v>983</v>
      </c>
      <c r="C18" s="250" t="s">
        <v>917</v>
      </c>
      <c r="D18" s="259">
        <v>900</v>
      </c>
      <c r="E18" s="259">
        <v>18200.1</v>
      </c>
      <c r="F18" s="121">
        <f t="shared" si="0"/>
        <v>19100.1</v>
      </c>
      <c r="G18" s="360">
        <f t="shared" si="1"/>
        <v>2.1621913502157706</v>
      </c>
    </row>
    <row r="19" spans="1:7" ht="11.25" customHeight="1">
      <c r="A19" s="353">
        <v>2333</v>
      </c>
      <c r="B19" s="149" t="s">
        <v>462</v>
      </c>
      <c r="C19" s="250" t="s">
        <v>1063</v>
      </c>
      <c r="D19" s="259">
        <v>0</v>
      </c>
      <c r="E19" s="259">
        <v>51.6</v>
      </c>
      <c r="F19" s="121">
        <f t="shared" si="0"/>
        <v>51.6</v>
      </c>
      <c r="G19" s="373">
        <f t="shared" si="1"/>
        <v>0.0058412821750217945</v>
      </c>
    </row>
    <row r="20" spans="1:7" ht="11.25" customHeight="1">
      <c r="A20" s="353">
        <v>2369</v>
      </c>
      <c r="B20" s="149" t="s">
        <v>1357</v>
      </c>
      <c r="C20" s="250" t="s">
        <v>1124</v>
      </c>
      <c r="D20" s="259">
        <v>7.1</v>
      </c>
      <c r="E20" s="259">
        <v>0</v>
      </c>
      <c r="F20" s="121">
        <f t="shared" si="0"/>
        <v>7.1</v>
      </c>
      <c r="G20" s="373">
        <f t="shared" si="1"/>
        <v>0.0008037423147801304</v>
      </c>
    </row>
    <row r="21" spans="1:11" s="263" customFormat="1" ht="15" customHeight="1">
      <c r="A21" s="356">
        <v>23</v>
      </c>
      <c r="B21" s="275" t="s">
        <v>984</v>
      </c>
      <c r="C21" s="262" t="s">
        <v>1178</v>
      </c>
      <c r="D21" s="257">
        <f>SUM(D17:D20)</f>
        <v>1060.6999999999998</v>
      </c>
      <c r="E21" s="257">
        <f>SUM(E17:E20)</f>
        <v>19765.6</v>
      </c>
      <c r="F21" s="257">
        <f>SUM(D21:E21)</f>
        <v>20826.3</v>
      </c>
      <c r="G21" s="367">
        <f t="shared" si="1"/>
        <v>2.3576026155359764</v>
      </c>
      <c r="H21"/>
      <c r="I21"/>
      <c r="J21"/>
      <c r="K21"/>
    </row>
    <row r="22" spans="1:11" s="267" customFormat="1" ht="15" customHeight="1">
      <c r="A22" s="368">
        <v>2</v>
      </c>
      <c r="B22" s="292" t="s">
        <v>985</v>
      </c>
      <c r="C22" s="266" t="s">
        <v>1178</v>
      </c>
      <c r="D22" s="251">
        <f>SUM(D11,D16,D21)</f>
        <v>90688.2</v>
      </c>
      <c r="E22" s="251">
        <f>SUM(E21,E16,E11)</f>
        <v>82543.7</v>
      </c>
      <c r="F22" s="251">
        <f>SUM(D22:E22)</f>
        <v>173231.9</v>
      </c>
      <c r="G22" s="369">
        <f t="shared" si="1"/>
        <v>19.610395535177478</v>
      </c>
      <c r="H22"/>
      <c r="I22"/>
      <c r="J22"/>
      <c r="K22"/>
    </row>
    <row r="23" spans="1:7" ht="11.25" customHeight="1">
      <c r="A23" s="353">
        <v>3111</v>
      </c>
      <c r="B23" s="298" t="s">
        <v>952</v>
      </c>
      <c r="C23" s="250" t="s">
        <v>249</v>
      </c>
      <c r="D23" s="259">
        <v>46547.9</v>
      </c>
      <c r="E23" s="259">
        <v>178.5</v>
      </c>
      <c r="F23" s="121">
        <f t="shared" si="0"/>
        <v>46726.4</v>
      </c>
      <c r="G23" s="360">
        <f t="shared" si="1"/>
        <v>5.289575337653845</v>
      </c>
    </row>
    <row r="24" spans="1:7" ht="11.25" customHeight="1">
      <c r="A24" s="353">
        <v>3113</v>
      </c>
      <c r="B24" s="298" t="s">
        <v>953</v>
      </c>
      <c r="C24" s="250" t="s">
        <v>249</v>
      </c>
      <c r="D24" s="259">
        <v>171490.4</v>
      </c>
      <c r="E24" s="259">
        <v>500</v>
      </c>
      <c r="F24" s="121">
        <f t="shared" si="0"/>
        <v>171990.4</v>
      </c>
      <c r="G24" s="360">
        <f t="shared" si="1"/>
        <v>19.469853833233884</v>
      </c>
    </row>
    <row r="25" spans="1:7" ht="21.75" customHeight="1">
      <c r="A25" s="353">
        <v>3141</v>
      </c>
      <c r="B25" s="149" t="s">
        <v>954</v>
      </c>
      <c r="C25" s="250" t="s">
        <v>249</v>
      </c>
      <c r="D25" s="259">
        <v>4177.7</v>
      </c>
      <c r="E25" s="259">
        <v>0</v>
      </c>
      <c r="F25" s="121">
        <f t="shared" si="0"/>
        <v>4177.7</v>
      </c>
      <c r="G25" s="360">
        <f t="shared" si="1"/>
        <v>0.47292877020520446</v>
      </c>
    </row>
    <row r="26" spans="1:11" s="263" customFormat="1" ht="15" customHeight="1">
      <c r="A26" s="350" t="s">
        <v>986</v>
      </c>
      <c r="B26" s="260" t="s">
        <v>955</v>
      </c>
      <c r="C26" s="262" t="s">
        <v>1178</v>
      </c>
      <c r="D26" s="257">
        <f>SUM(D23:D25)</f>
        <v>222216</v>
      </c>
      <c r="E26" s="257">
        <f>SUM(E23:E25)</f>
        <v>678.5</v>
      </c>
      <c r="F26" s="257">
        <f>SUM(D26:E26)</f>
        <v>222894.5</v>
      </c>
      <c r="G26" s="367">
        <f t="shared" si="1"/>
        <v>25.232357941092932</v>
      </c>
      <c r="H26"/>
      <c r="I26"/>
      <c r="J26"/>
      <c r="K26"/>
    </row>
    <row r="27" spans="1:7" ht="11.25" customHeight="1">
      <c r="A27" s="353">
        <v>3311</v>
      </c>
      <c r="B27" s="149" t="s">
        <v>987</v>
      </c>
      <c r="C27" s="250" t="s">
        <v>463</v>
      </c>
      <c r="D27" s="259">
        <v>30553</v>
      </c>
      <c r="E27" s="259">
        <v>75.2</v>
      </c>
      <c r="F27" s="121">
        <f aca="true" t="shared" si="2" ref="F27:F36">SUM(D27+E27)</f>
        <v>30628.2</v>
      </c>
      <c r="G27" s="360">
        <f t="shared" si="1"/>
        <v>3.467208502189971</v>
      </c>
    </row>
    <row r="28" spans="1:7" ht="23.25" customHeight="1">
      <c r="A28" s="353">
        <v>3313</v>
      </c>
      <c r="B28" s="299" t="s">
        <v>988</v>
      </c>
      <c r="C28" s="250" t="s">
        <v>250</v>
      </c>
      <c r="D28" s="259">
        <v>753</v>
      </c>
      <c r="E28" s="259">
        <v>0</v>
      </c>
      <c r="F28" s="121">
        <f t="shared" si="2"/>
        <v>753</v>
      </c>
      <c r="G28" s="360">
        <f t="shared" si="1"/>
        <v>0.08524196662386455</v>
      </c>
    </row>
    <row r="29" spans="1:7" ht="11.25" customHeight="1">
      <c r="A29" s="353">
        <v>3319</v>
      </c>
      <c r="B29" s="150" t="s">
        <v>1517</v>
      </c>
      <c r="C29" s="250" t="s">
        <v>1289</v>
      </c>
      <c r="D29" s="259">
        <v>1853.7</v>
      </c>
      <c r="E29" s="259">
        <v>0</v>
      </c>
      <c r="F29" s="121">
        <f t="shared" si="2"/>
        <v>1853.7</v>
      </c>
      <c r="G29" s="360">
        <f t="shared" si="1"/>
        <v>0.20984466604337015</v>
      </c>
    </row>
    <row r="30" spans="1:7" ht="11.25" customHeight="1">
      <c r="A30" s="353">
        <v>3322</v>
      </c>
      <c r="B30" s="149" t="s">
        <v>989</v>
      </c>
      <c r="C30" s="250" t="s">
        <v>918</v>
      </c>
      <c r="D30" s="259">
        <v>99.1</v>
      </c>
      <c r="E30" s="259">
        <v>0</v>
      </c>
      <c r="F30" s="121">
        <f t="shared" si="2"/>
        <v>99.1</v>
      </c>
      <c r="G30" s="360">
        <f t="shared" si="1"/>
        <v>0.011218431464043794</v>
      </c>
    </row>
    <row r="31" spans="1:7" ht="11.25" customHeight="1">
      <c r="A31" s="353">
        <v>3324</v>
      </c>
      <c r="B31" s="149" t="s">
        <v>1338</v>
      </c>
      <c r="C31" s="250" t="s">
        <v>1289</v>
      </c>
      <c r="D31" s="259">
        <v>0</v>
      </c>
      <c r="E31" s="259">
        <v>40</v>
      </c>
      <c r="F31" s="121">
        <f t="shared" si="2"/>
        <v>40</v>
      </c>
      <c r="G31" s="360">
        <f t="shared" si="1"/>
        <v>0.0045281257170711586</v>
      </c>
    </row>
    <row r="32" spans="1:7" ht="22.5" customHeight="1">
      <c r="A32" s="353">
        <v>3326</v>
      </c>
      <c r="B32" s="149" t="s">
        <v>257</v>
      </c>
      <c r="C32" s="250" t="s">
        <v>1212</v>
      </c>
      <c r="D32" s="259">
        <v>21.8</v>
      </c>
      <c r="E32" s="259">
        <v>0</v>
      </c>
      <c r="F32" s="121">
        <f t="shared" si="2"/>
        <v>21.8</v>
      </c>
      <c r="G32" s="373">
        <f t="shared" si="1"/>
        <v>0.0024678285158037812</v>
      </c>
    </row>
    <row r="33" spans="1:7" ht="22.5" customHeight="1">
      <c r="A33" s="353">
        <v>3329</v>
      </c>
      <c r="B33" s="149" t="s">
        <v>1358</v>
      </c>
      <c r="C33" s="250" t="s">
        <v>1289</v>
      </c>
      <c r="D33" s="259">
        <v>50.7</v>
      </c>
      <c r="E33" s="259">
        <v>0</v>
      </c>
      <c r="F33" s="121">
        <f t="shared" si="2"/>
        <v>50.7</v>
      </c>
      <c r="G33" s="360">
        <f t="shared" si="1"/>
        <v>0.005739399346387693</v>
      </c>
    </row>
    <row r="34" spans="1:7" ht="11.25" customHeight="1">
      <c r="A34" s="353">
        <v>3349</v>
      </c>
      <c r="B34" s="149" t="s">
        <v>876</v>
      </c>
      <c r="C34" s="250" t="s">
        <v>1289</v>
      </c>
      <c r="D34" s="259">
        <v>120</v>
      </c>
      <c r="E34" s="259">
        <v>0</v>
      </c>
      <c r="F34" s="121">
        <f t="shared" si="2"/>
        <v>120</v>
      </c>
      <c r="G34" s="360">
        <f t="shared" si="1"/>
        <v>0.013584377151213474</v>
      </c>
    </row>
    <row r="35" spans="1:7" ht="11.25" customHeight="1">
      <c r="A35" s="353">
        <v>3392</v>
      </c>
      <c r="B35" s="149" t="s">
        <v>990</v>
      </c>
      <c r="C35" s="250" t="s">
        <v>1289</v>
      </c>
      <c r="D35" s="259">
        <v>1560.2</v>
      </c>
      <c r="E35" s="259">
        <v>0</v>
      </c>
      <c r="F35" s="121">
        <f t="shared" si="2"/>
        <v>1560.2</v>
      </c>
      <c r="G35" s="360">
        <f aca="true" t="shared" si="3" ref="G35:G62">(F35/$F$98)*100</f>
        <v>0.17661954359436052</v>
      </c>
    </row>
    <row r="36" spans="1:7" ht="22.5">
      <c r="A36" s="353">
        <v>3399</v>
      </c>
      <c r="B36" s="149" t="s">
        <v>877</v>
      </c>
      <c r="C36" s="250" t="s">
        <v>251</v>
      </c>
      <c r="D36" s="259">
        <v>51.6</v>
      </c>
      <c r="E36" s="259">
        <v>0</v>
      </c>
      <c r="F36" s="121">
        <f t="shared" si="2"/>
        <v>51.6</v>
      </c>
      <c r="G36" s="360">
        <f t="shared" si="3"/>
        <v>0.0058412821750217945</v>
      </c>
    </row>
    <row r="37" spans="1:11" s="263" customFormat="1" ht="15" customHeight="1">
      <c r="A37" s="350">
        <v>33</v>
      </c>
      <c r="B37" s="260" t="s">
        <v>956</v>
      </c>
      <c r="C37" s="262" t="s">
        <v>1178</v>
      </c>
      <c r="D37" s="257">
        <f>SUM(D27:D36)</f>
        <v>35063.09999999999</v>
      </c>
      <c r="E37" s="257">
        <f>SUM(E27:E36)</f>
        <v>115.2</v>
      </c>
      <c r="F37" s="257">
        <f>SUM(D37:E37)</f>
        <v>35178.29999999999</v>
      </c>
      <c r="G37" s="367">
        <f t="shared" si="3"/>
        <v>3.982294122821107</v>
      </c>
      <c r="H37"/>
      <c r="I37"/>
      <c r="J37"/>
      <c r="K37"/>
    </row>
    <row r="38" spans="1:7" ht="11.25" customHeight="1">
      <c r="A38" s="370">
        <v>3419</v>
      </c>
      <c r="B38" s="150" t="s">
        <v>1518</v>
      </c>
      <c r="C38" s="250" t="s">
        <v>919</v>
      </c>
      <c r="D38" s="121">
        <v>18218.3</v>
      </c>
      <c r="E38" s="121">
        <v>5838.1</v>
      </c>
      <c r="F38" s="121">
        <f>SUM(D38+E38)</f>
        <v>24056.4</v>
      </c>
      <c r="G38" s="360">
        <f t="shared" si="3"/>
        <v>2.7232600875037654</v>
      </c>
    </row>
    <row r="39" spans="1:7" ht="11.25" customHeight="1">
      <c r="A39" s="370">
        <v>3429</v>
      </c>
      <c r="B39" s="150" t="s">
        <v>1359</v>
      </c>
      <c r="C39" s="250" t="s">
        <v>349</v>
      </c>
      <c r="D39" s="121">
        <v>40</v>
      </c>
      <c r="E39" s="121">
        <v>0</v>
      </c>
      <c r="F39" s="121">
        <f>SUM(D39+E39)</f>
        <v>40</v>
      </c>
      <c r="G39" s="360">
        <f t="shared" si="3"/>
        <v>0.0045281257170711586</v>
      </c>
    </row>
    <row r="40" spans="1:7" ht="11.25" customHeight="1">
      <c r="A40" s="353">
        <v>3421</v>
      </c>
      <c r="B40" s="149" t="s">
        <v>991</v>
      </c>
      <c r="C40" s="250">
        <v>105</v>
      </c>
      <c r="D40" s="259">
        <v>13036.9</v>
      </c>
      <c r="E40" s="259">
        <v>0</v>
      </c>
      <c r="F40" s="121">
        <f>SUM(D40+E40)</f>
        <v>13036.9</v>
      </c>
      <c r="G40" s="360">
        <f t="shared" si="3"/>
        <v>1.4758180540221246</v>
      </c>
    </row>
    <row r="41" spans="1:11" s="263" customFormat="1" ht="15" customHeight="1">
      <c r="A41" s="350">
        <v>34</v>
      </c>
      <c r="B41" s="260" t="s">
        <v>958</v>
      </c>
      <c r="C41" s="262" t="s">
        <v>1178</v>
      </c>
      <c r="D41" s="257">
        <f>SUM(D38:D40)</f>
        <v>31295.199999999997</v>
      </c>
      <c r="E41" s="257">
        <f>SUM(E38:E40)</f>
        <v>5838.1</v>
      </c>
      <c r="F41" s="257">
        <f>SUM(D41:E41)</f>
        <v>37133.299999999996</v>
      </c>
      <c r="G41" s="367">
        <f t="shared" si="3"/>
        <v>4.203606267242961</v>
      </c>
      <c r="H41"/>
      <c r="I41"/>
      <c r="J41"/>
      <c r="K41"/>
    </row>
    <row r="42" spans="1:11" ht="24.75" customHeight="1">
      <c r="A42" s="354">
        <v>3539</v>
      </c>
      <c r="B42" s="150" t="s">
        <v>1519</v>
      </c>
      <c r="C42" s="271" t="s">
        <v>253</v>
      </c>
      <c r="D42" s="121">
        <v>8137.3</v>
      </c>
      <c r="E42" s="121">
        <v>0</v>
      </c>
      <c r="F42" s="121">
        <f>SUM(D42+E42)</f>
        <v>8137.3</v>
      </c>
      <c r="G42" s="360">
        <f t="shared" si="3"/>
        <v>0.9211679349380784</v>
      </c>
      <c r="H42" s="9"/>
      <c r="I42" s="9"/>
      <c r="J42" s="9"/>
      <c r="K42" s="9"/>
    </row>
    <row r="43" spans="1:11" ht="24.75" customHeight="1">
      <c r="A43" s="354">
        <v>3541</v>
      </c>
      <c r="B43" s="150" t="s">
        <v>878</v>
      </c>
      <c r="C43" s="250" t="s">
        <v>1200</v>
      </c>
      <c r="D43" s="121">
        <v>372.3</v>
      </c>
      <c r="E43" s="121">
        <v>0</v>
      </c>
      <c r="F43" s="121">
        <f>SUM(D43+E43)</f>
        <v>372.3</v>
      </c>
      <c r="G43" s="360">
        <f t="shared" si="3"/>
        <v>0.0421455301116398</v>
      </c>
      <c r="H43" s="9"/>
      <c r="I43" s="9"/>
      <c r="J43" s="9"/>
      <c r="K43" s="9"/>
    </row>
    <row r="44" spans="1:11" ht="11.25" customHeight="1">
      <c r="A44" s="354">
        <v>3599</v>
      </c>
      <c r="B44" s="150" t="s">
        <v>1520</v>
      </c>
      <c r="C44" s="273" t="s">
        <v>1194</v>
      </c>
      <c r="D44" s="121">
        <v>0.4</v>
      </c>
      <c r="E44" s="121">
        <v>0</v>
      </c>
      <c r="F44" s="121">
        <f>SUM(D44+E44)</f>
        <v>0.4</v>
      </c>
      <c r="G44" s="658">
        <f t="shared" si="3"/>
        <v>4.528125717071159E-05</v>
      </c>
      <c r="H44" s="9"/>
      <c r="I44" s="9"/>
      <c r="J44" s="9"/>
      <c r="K44" s="9"/>
    </row>
    <row r="45" spans="1:11" s="263" customFormat="1" ht="15" customHeight="1">
      <c r="A45" s="350">
        <v>35</v>
      </c>
      <c r="B45" s="260" t="s">
        <v>474</v>
      </c>
      <c r="C45" s="262" t="s">
        <v>1178</v>
      </c>
      <c r="D45" s="257">
        <f>SUM(D42:D44)</f>
        <v>8510</v>
      </c>
      <c r="E45" s="257">
        <f>SUM(E42)</f>
        <v>0</v>
      </c>
      <c r="F45" s="257">
        <f>SUM(D45:E45)</f>
        <v>8510</v>
      </c>
      <c r="G45" s="367">
        <f t="shared" si="3"/>
        <v>0.963358746306889</v>
      </c>
      <c r="H45"/>
      <c r="I45"/>
      <c r="J45"/>
      <c r="K45"/>
    </row>
    <row r="46" spans="1:7" ht="11.25" customHeight="1">
      <c r="A46" s="353">
        <v>3612</v>
      </c>
      <c r="B46" s="149" t="s">
        <v>992</v>
      </c>
      <c r="C46" s="250" t="s">
        <v>920</v>
      </c>
      <c r="D46" s="259">
        <v>26344</v>
      </c>
      <c r="E46" s="259">
        <v>31840.8</v>
      </c>
      <c r="F46" s="121">
        <f aca="true" t="shared" si="4" ref="F46:F84">SUM(D46+E46)</f>
        <v>58184.8</v>
      </c>
      <c r="G46" s="360">
        <f t="shared" si="3"/>
        <v>6.586702230566048</v>
      </c>
    </row>
    <row r="47" spans="1:7" ht="11.25" customHeight="1">
      <c r="A47" s="353">
        <v>3631</v>
      </c>
      <c r="B47" s="149" t="s">
        <v>959</v>
      </c>
      <c r="C47" s="250" t="s">
        <v>917</v>
      </c>
      <c r="D47" s="259">
        <v>0</v>
      </c>
      <c r="E47" s="259">
        <v>842.8</v>
      </c>
      <c r="F47" s="121">
        <f t="shared" si="4"/>
        <v>842.8</v>
      </c>
      <c r="G47" s="360">
        <f t="shared" si="3"/>
        <v>0.09540760885868929</v>
      </c>
    </row>
    <row r="48" spans="1:7" ht="11.25" customHeight="1">
      <c r="A48" s="353">
        <v>3632</v>
      </c>
      <c r="B48" s="149" t="s">
        <v>960</v>
      </c>
      <c r="C48" s="250" t="s">
        <v>1339</v>
      </c>
      <c r="D48" s="259">
        <v>58.7</v>
      </c>
      <c r="E48" s="259">
        <v>0</v>
      </c>
      <c r="F48" s="121">
        <f t="shared" si="4"/>
        <v>58.7</v>
      </c>
      <c r="G48" s="373">
        <f t="shared" si="3"/>
        <v>0.006645024489801925</v>
      </c>
    </row>
    <row r="49" spans="1:7" ht="11.25" customHeight="1">
      <c r="A49" s="353">
        <v>3635</v>
      </c>
      <c r="B49" s="149" t="s">
        <v>993</v>
      </c>
      <c r="C49" s="293" t="s">
        <v>881</v>
      </c>
      <c r="D49" s="259">
        <v>640.7</v>
      </c>
      <c r="E49" s="259">
        <v>335.7</v>
      </c>
      <c r="F49" s="121">
        <f t="shared" si="4"/>
        <v>976.4000000000001</v>
      </c>
      <c r="G49" s="360">
        <f t="shared" si="3"/>
        <v>0.11053154875370699</v>
      </c>
    </row>
    <row r="50" spans="1:7" ht="11.25" customHeight="1">
      <c r="A50" s="354">
        <v>3636</v>
      </c>
      <c r="B50" s="150" t="s">
        <v>879</v>
      </c>
      <c r="C50" s="250" t="s">
        <v>880</v>
      </c>
      <c r="D50" s="259">
        <v>1220.2</v>
      </c>
      <c r="E50" s="259">
        <v>0</v>
      </c>
      <c r="F50" s="121">
        <f t="shared" si="4"/>
        <v>1220.2</v>
      </c>
      <c r="G50" s="360">
        <f t="shared" si="3"/>
        <v>0.13813047499925568</v>
      </c>
    </row>
    <row r="51" spans="1:7" ht="20.25" customHeight="1">
      <c r="A51" s="353">
        <v>3639</v>
      </c>
      <c r="B51" s="149" t="s">
        <v>1521</v>
      </c>
      <c r="C51" s="271" t="s">
        <v>252</v>
      </c>
      <c r="D51" s="259">
        <v>31297.5</v>
      </c>
      <c r="E51" s="259">
        <v>633.3</v>
      </c>
      <c r="F51" s="121">
        <f t="shared" si="4"/>
        <v>31930.8</v>
      </c>
      <c r="G51" s="360">
        <f t="shared" si="3"/>
        <v>3.614666916166393</v>
      </c>
    </row>
    <row r="52" spans="1:11" s="263" customFormat="1" ht="23.25" customHeight="1">
      <c r="A52" s="350">
        <v>36</v>
      </c>
      <c r="B52" s="260" t="s">
        <v>962</v>
      </c>
      <c r="C52" s="276" t="s">
        <v>1178</v>
      </c>
      <c r="D52" s="257">
        <f>SUM(D46:D51)</f>
        <v>59561.100000000006</v>
      </c>
      <c r="E52" s="257">
        <f>SUM(E46:E51)</f>
        <v>33652.6</v>
      </c>
      <c r="F52" s="257">
        <f>SUM(D52:E52)</f>
        <v>93213.70000000001</v>
      </c>
      <c r="G52" s="367">
        <f t="shared" si="3"/>
        <v>10.552083803833897</v>
      </c>
      <c r="H52"/>
      <c r="I52"/>
      <c r="J52"/>
      <c r="K52"/>
    </row>
    <row r="53" spans="1:7" ht="11.25" customHeight="1">
      <c r="A53" s="353">
        <v>3722</v>
      </c>
      <c r="B53" s="149" t="s">
        <v>994</v>
      </c>
      <c r="C53" s="250" t="s">
        <v>1212</v>
      </c>
      <c r="D53" s="259">
        <v>28523.1</v>
      </c>
      <c r="E53" s="259">
        <v>0</v>
      </c>
      <c r="F53" s="121">
        <f t="shared" si="4"/>
        <v>28523.1</v>
      </c>
      <c r="G53" s="360">
        <f t="shared" si="3"/>
        <v>3.2289045660148084</v>
      </c>
    </row>
    <row r="54" spans="1:7" ht="11.25" customHeight="1">
      <c r="A54" s="353">
        <v>3729</v>
      </c>
      <c r="B54" s="149" t="s">
        <v>882</v>
      </c>
      <c r="C54" s="250" t="s">
        <v>1212</v>
      </c>
      <c r="D54" s="259">
        <v>224.8</v>
      </c>
      <c r="E54" s="259">
        <v>0</v>
      </c>
      <c r="F54" s="121">
        <f t="shared" si="4"/>
        <v>224.8</v>
      </c>
      <c r="G54" s="360">
        <f t="shared" si="3"/>
        <v>0.02544806652993991</v>
      </c>
    </row>
    <row r="55" spans="1:7" ht="11.25" customHeight="1">
      <c r="A55" s="353">
        <v>3742</v>
      </c>
      <c r="B55" s="149" t="s">
        <v>995</v>
      </c>
      <c r="C55" s="250" t="s">
        <v>1124</v>
      </c>
      <c r="D55" s="259">
        <v>199.4</v>
      </c>
      <c r="E55" s="259">
        <v>0</v>
      </c>
      <c r="F55" s="121">
        <f t="shared" si="4"/>
        <v>199.4</v>
      </c>
      <c r="G55" s="360">
        <f t="shared" si="3"/>
        <v>0.022572706699599723</v>
      </c>
    </row>
    <row r="56" spans="1:7" ht="11.25" customHeight="1">
      <c r="A56" s="353">
        <v>3743</v>
      </c>
      <c r="B56" s="149" t="s">
        <v>258</v>
      </c>
      <c r="C56" s="250" t="s">
        <v>1212</v>
      </c>
      <c r="D56" s="259">
        <v>0</v>
      </c>
      <c r="E56" s="259">
        <v>1058</v>
      </c>
      <c r="F56" s="121">
        <f t="shared" si="4"/>
        <v>1058</v>
      </c>
      <c r="G56" s="360">
        <f t="shared" si="3"/>
        <v>0.11976892521653212</v>
      </c>
    </row>
    <row r="57" spans="1:7" ht="11.25" customHeight="1">
      <c r="A57" s="353">
        <v>3744</v>
      </c>
      <c r="B57" s="149" t="s">
        <v>1363</v>
      </c>
      <c r="C57" s="250" t="s">
        <v>1362</v>
      </c>
      <c r="D57" s="259">
        <v>0</v>
      </c>
      <c r="E57" s="259">
        <v>523.9</v>
      </c>
      <c r="F57" s="121">
        <f t="shared" si="4"/>
        <v>523.9</v>
      </c>
      <c r="G57" s="360">
        <f t="shared" si="3"/>
        <v>0.059307126579339495</v>
      </c>
    </row>
    <row r="58" spans="1:7" ht="11.25" customHeight="1">
      <c r="A58" s="353">
        <v>3745</v>
      </c>
      <c r="B58" s="149" t="s">
        <v>963</v>
      </c>
      <c r="C58" s="293" t="s">
        <v>917</v>
      </c>
      <c r="D58" s="259">
        <v>10101.5</v>
      </c>
      <c r="E58" s="259">
        <v>19.7</v>
      </c>
      <c r="F58" s="121">
        <f t="shared" si="4"/>
        <v>10121.2</v>
      </c>
      <c r="G58" s="360">
        <f t="shared" si="3"/>
        <v>1.1457516501905152</v>
      </c>
    </row>
    <row r="59" spans="1:7" ht="13.5" customHeight="1">
      <c r="A59" s="353">
        <v>3749</v>
      </c>
      <c r="B59" s="149" t="s">
        <v>883</v>
      </c>
      <c r="C59" s="250" t="s">
        <v>1124</v>
      </c>
      <c r="D59" s="259">
        <v>81.5</v>
      </c>
      <c r="E59" s="259">
        <v>0</v>
      </c>
      <c r="F59" s="121">
        <f t="shared" si="4"/>
        <v>81.5</v>
      </c>
      <c r="G59" s="360">
        <f t="shared" si="3"/>
        <v>0.009226056148532485</v>
      </c>
    </row>
    <row r="60" spans="1:7" ht="12.75">
      <c r="A60" s="353">
        <v>3792</v>
      </c>
      <c r="B60" s="149" t="s">
        <v>996</v>
      </c>
      <c r="C60" s="250" t="s">
        <v>1124</v>
      </c>
      <c r="D60" s="259">
        <v>452.3</v>
      </c>
      <c r="E60" s="259">
        <v>0</v>
      </c>
      <c r="F60" s="121">
        <f t="shared" si="4"/>
        <v>452.3</v>
      </c>
      <c r="G60" s="360">
        <f t="shared" si="3"/>
        <v>0.05120178154578212</v>
      </c>
    </row>
    <row r="61" spans="1:11" s="263" customFormat="1" ht="15" customHeight="1">
      <c r="A61" s="350">
        <v>37</v>
      </c>
      <c r="B61" s="260" t="s">
        <v>964</v>
      </c>
      <c r="C61" s="262" t="s">
        <v>1178</v>
      </c>
      <c r="D61" s="257">
        <f>SUM(D53:D60)</f>
        <v>39582.600000000006</v>
      </c>
      <c r="E61" s="257">
        <f>SUM(E53:E60)</f>
        <v>1601.6000000000001</v>
      </c>
      <c r="F61" s="257">
        <f>SUM(D61:E61)</f>
        <v>41184.200000000004</v>
      </c>
      <c r="G61" s="367">
        <f t="shared" si="3"/>
        <v>4.66218087892505</v>
      </c>
      <c r="H61"/>
      <c r="I61"/>
      <c r="J61"/>
      <c r="K61"/>
    </row>
    <row r="62" spans="1:11" s="267" customFormat="1" ht="15" customHeight="1">
      <c r="A62" s="351">
        <v>3</v>
      </c>
      <c r="B62" s="264" t="s">
        <v>965</v>
      </c>
      <c r="C62" s="266" t="s">
        <v>1178</v>
      </c>
      <c r="D62" s="251">
        <f>SUM(D26,D37,D41,D45,D52,D61)</f>
        <v>396228</v>
      </c>
      <c r="E62" s="251">
        <f>SUM(E26,E37,E41,E45,E52,E61)</f>
        <v>41886</v>
      </c>
      <c r="F62" s="251">
        <f>SUM(F26,F37,F41,F45,F52,F61)</f>
        <v>438114</v>
      </c>
      <c r="G62" s="369">
        <f t="shared" si="3"/>
        <v>49.59588176022283</v>
      </c>
      <c r="H62"/>
      <c r="I62"/>
      <c r="J62"/>
      <c r="K62"/>
    </row>
    <row r="63" spans="1:11" s="267" customFormat="1" ht="15" customHeight="1">
      <c r="A63" s="370">
        <v>4174</v>
      </c>
      <c r="B63" s="140" t="s">
        <v>1584</v>
      </c>
      <c r="C63" s="623" t="s">
        <v>1200</v>
      </c>
      <c r="D63" s="121">
        <v>944.6</v>
      </c>
      <c r="E63" s="121">
        <v>0</v>
      </c>
      <c r="F63" s="121">
        <f t="shared" si="4"/>
        <v>944.6</v>
      </c>
      <c r="G63" s="360">
        <f aca="true" t="shared" si="5" ref="G63:G70">(F63/$F$98)*100</f>
        <v>0.1069316888086354</v>
      </c>
      <c r="H63"/>
      <c r="I63"/>
      <c r="J63"/>
      <c r="K63"/>
    </row>
    <row r="64" spans="1:11" s="267" customFormat="1" ht="15" customHeight="1">
      <c r="A64" s="370">
        <v>4175</v>
      </c>
      <c r="B64" s="140" t="s">
        <v>1585</v>
      </c>
      <c r="C64" s="623" t="s">
        <v>1200</v>
      </c>
      <c r="D64" s="121">
        <v>11214.4</v>
      </c>
      <c r="E64" s="121">
        <v>0</v>
      </c>
      <c r="F64" s="121">
        <f t="shared" si="4"/>
        <v>11214.4</v>
      </c>
      <c r="G64" s="360">
        <f t="shared" si="5"/>
        <v>1.26950532603807</v>
      </c>
      <c r="H64"/>
      <c r="I64"/>
      <c r="J64"/>
      <c r="K64"/>
    </row>
    <row r="65" spans="1:11" s="267" customFormat="1" ht="15" customHeight="1">
      <c r="A65" s="370">
        <v>4176</v>
      </c>
      <c r="B65" s="140" t="s">
        <v>884</v>
      </c>
      <c r="C65" s="623" t="s">
        <v>1200</v>
      </c>
      <c r="D65" s="121">
        <v>6633.3</v>
      </c>
      <c r="E65" s="121">
        <v>0</v>
      </c>
      <c r="F65" s="121">
        <f t="shared" si="4"/>
        <v>6633.3</v>
      </c>
      <c r="G65" s="360">
        <f t="shared" si="5"/>
        <v>0.7509104079762029</v>
      </c>
      <c r="H65"/>
      <c r="I65"/>
      <c r="J65"/>
      <c r="K65"/>
    </row>
    <row r="66" spans="1:11" s="267" customFormat="1" ht="15" customHeight="1">
      <c r="A66" s="370">
        <v>4181</v>
      </c>
      <c r="B66" s="140" t="s">
        <v>1586</v>
      </c>
      <c r="C66" s="623" t="s">
        <v>1200</v>
      </c>
      <c r="D66" s="121">
        <v>9651.7</v>
      </c>
      <c r="E66" s="121">
        <v>0</v>
      </c>
      <c r="F66" s="121">
        <f t="shared" si="4"/>
        <v>9651.7</v>
      </c>
      <c r="G66" s="360">
        <f t="shared" si="5"/>
        <v>1.0926027745863927</v>
      </c>
      <c r="H66"/>
      <c r="I66"/>
      <c r="J66"/>
      <c r="K66"/>
    </row>
    <row r="67" spans="1:11" s="267" customFormat="1" ht="15" customHeight="1">
      <c r="A67" s="370">
        <v>4182</v>
      </c>
      <c r="B67" s="140" t="s">
        <v>1587</v>
      </c>
      <c r="C67" s="623" t="s">
        <v>1200</v>
      </c>
      <c r="D67" s="121">
        <v>2468.8</v>
      </c>
      <c r="E67" s="121">
        <v>0</v>
      </c>
      <c r="F67" s="121">
        <f t="shared" si="4"/>
        <v>2468.8</v>
      </c>
      <c r="G67" s="360">
        <f t="shared" si="5"/>
        <v>0.2794759192576319</v>
      </c>
      <c r="H67"/>
      <c r="I67"/>
      <c r="J67"/>
      <c r="K67"/>
    </row>
    <row r="68" spans="1:11" s="267" customFormat="1" ht="23.25" customHeight="1">
      <c r="A68" s="370">
        <v>4183</v>
      </c>
      <c r="B68" s="624" t="s">
        <v>885</v>
      </c>
      <c r="C68" s="623" t="s">
        <v>1200</v>
      </c>
      <c r="D68" s="121">
        <v>316.2</v>
      </c>
      <c r="E68" s="121">
        <v>0</v>
      </c>
      <c r="F68" s="121">
        <f t="shared" si="4"/>
        <v>316.2</v>
      </c>
      <c r="G68" s="360">
        <f t="shared" si="5"/>
        <v>0.0357948337934475</v>
      </c>
      <c r="H68"/>
      <c r="I68"/>
      <c r="J68"/>
      <c r="K68"/>
    </row>
    <row r="69" spans="1:11" s="267" customFormat="1" ht="21.75" customHeight="1">
      <c r="A69" s="370">
        <v>4184</v>
      </c>
      <c r="B69" s="624" t="s">
        <v>886</v>
      </c>
      <c r="C69" s="623" t="s">
        <v>1200</v>
      </c>
      <c r="D69" s="121">
        <v>3319.1</v>
      </c>
      <c r="E69" s="121">
        <v>0</v>
      </c>
      <c r="F69" s="121">
        <f t="shared" si="4"/>
        <v>3319.1</v>
      </c>
      <c r="G69" s="360">
        <f t="shared" si="5"/>
        <v>0.375732551688272</v>
      </c>
      <c r="H69"/>
      <c r="I69"/>
      <c r="J69"/>
      <c r="K69"/>
    </row>
    <row r="70" spans="1:11" s="267" customFormat="1" ht="15" customHeight="1">
      <c r="A70" s="370">
        <v>4185</v>
      </c>
      <c r="B70" s="140" t="s">
        <v>1590</v>
      </c>
      <c r="C70" s="623" t="s">
        <v>1200</v>
      </c>
      <c r="D70" s="121">
        <v>20433</v>
      </c>
      <c r="E70" s="121">
        <v>0</v>
      </c>
      <c r="F70" s="121">
        <f t="shared" si="4"/>
        <v>20433</v>
      </c>
      <c r="G70" s="360">
        <f t="shared" si="5"/>
        <v>2.313079819422874</v>
      </c>
      <c r="H70"/>
      <c r="I70"/>
      <c r="J70"/>
      <c r="K70"/>
    </row>
    <row r="71" spans="1:7" ht="11.25" customHeight="1">
      <c r="A71" s="370">
        <v>4186</v>
      </c>
      <c r="B71" s="140" t="s">
        <v>1591</v>
      </c>
      <c r="C71" s="623" t="s">
        <v>1200</v>
      </c>
      <c r="D71" s="259">
        <v>618</v>
      </c>
      <c r="E71" s="259">
        <v>0</v>
      </c>
      <c r="F71" s="121">
        <f t="shared" si="4"/>
        <v>618</v>
      </c>
      <c r="G71" s="360">
        <f aca="true" t="shared" si="6" ref="G71:G97">(F71/$F$98)*100</f>
        <v>0.06995954232874939</v>
      </c>
    </row>
    <row r="72" spans="1:11" s="263" customFormat="1" ht="22.5" customHeight="1">
      <c r="A72" s="356">
        <v>41</v>
      </c>
      <c r="B72" s="275" t="s">
        <v>997</v>
      </c>
      <c r="C72" s="262" t="s">
        <v>1178</v>
      </c>
      <c r="D72" s="257">
        <f>SUM(D63:D71)</f>
        <v>55599.1</v>
      </c>
      <c r="E72" s="257">
        <f>SUM(E71:E71)</f>
        <v>0</v>
      </c>
      <c r="F72" s="257">
        <f>SUM(D72:E72)</f>
        <v>55599.1</v>
      </c>
      <c r="G72" s="367">
        <f t="shared" si="6"/>
        <v>6.293992863900276</v>
      </c>
      <c r="H72"/>
      <c r="I72"/>
      <c r="J72"/>
      <c r="K72"/>
    </row>
    <row r="73" spans="1:11" ht="22.5" customHeight="1">
      <c r="A73" s="370">
        <v>4315</v>
      </c>
      <c r="B73" s="149" t="s">
        <v>1582</v>
      </c>
      <c r="C73" s="250" t="s">
        <v>1200</v>
      </c>
      <c r="D73" s="121">
        <v>406.5</v>
      </c>
      <c r="E73" s="121">
        <v>0</v>
      </c>
      <c r="F73" s="121">
        <f>SUM(D73+E73)</f>
        <v>406.5</v>
      </c>
      <c r="G73" s="360">
        <f t="shared" si="6"/>
        <v>0.04601707759973565</v>
      </c>
      <c r="H73" s="9"/>
      <c r="I73" s="9"/>
      <c r="J73" s="9"/>
      <c r="K73" s="9"/>
    </row>
    <row r="74" spans="1:7" ht="22.5" customHeight="1">
      <c r="A74" s="353">
        <v>4317</v>
      </c>
      <c r="B74" s="149" t="s">
        <v>887</v>
      </c>
      <c r="C74" s="271" t="s">
        <v>254</v>
      </c>
      <c r="D74" s="259">
        <v>18231.5</v>
      </c>
      <c r="E74" s="259">
        <v>14118.9</v>
      </c>
      <c r="F74" s="121">
        <f t="shared" si="4"/>
        <v>32350.4</v>
      </c>
      <c r="G74" s="360">
        <f t="shared" si="6"/>
        <v>3.66216695493847</v>
      </c>
    </row>
    <row r="75" spans="1:7" ht="22.5" customHeight="1">
      <c r="A75" s="353">
        <v>4318</v>
      </c>
      <c r="B75" s="149" t="s">
        <v>888</v>
      </c>
      <c r="C75" s="250" t="s">
        <v>1200</v>
      </c>
      <c r="D75" s="259">
        <v>2382.3</v>
      </c>
      <c r="E75" s="259">
        <v>0</v>
      </c>
      <c r="F75" s="121">
        <f t="shared" si="4"/>
        <v>2382.3</v>
      </c>
      <c r="G75" s="360">
        <f t="shared" si="6"/>
        <v>0.26968384739446555</v>
      </c>
    </row>
    <row r="76" spans="1:7" ht="24" customHeight="1">
      <c r="A76" s="353">
        <v>4341</v>
      </c>
      <c r="B76" s="149" t="s">
        <v>464</v>
      </c>
      <c r="C76" s="250" t="s">
        <v>1200</v>
      </c>
      <c r="D76" s="259">
        <v>1944.1</v>
      </c>
      <c r="E76" s="259">
        <v>0</v>
      </c>
      <c r="F76" s="121">
        <f t="shared" si="4"/>
        <v>1944.1</v>
      </c>
      <c r="G76" s="360">
        <f t="shared" si="6"/>
        <v>0.22007823016395095</v>
      </c>
    </row>
    <row r="77" spans="1:7" ht="22.5">
      <c r="A77" s="353">
        <v>4399</v>
      </c>
      <c r="B77" s="149" t="s">
        <v>889</v>
      </c>
      <c r="C77" s="250" t="s">
        <v>1200</v>
      </c>
      <c r="D77" s="259">
        <v>10.1</v>
      </c>
      <c r="E77" s="259">
        <v>0</v>
      </c>
      <c r="F77" s="121">
        <f t="shared" si="4"/>
        <v>10.1</v>
      </c>
      <c r="G77" s="373">
        <f t="shared" si="6"/>
        <v>0.0011433517435604675</v>
      </c>
    </row>
    <row r="78" spans="1:11" s="263" customFormat="1" ht="33" customHeight="1">
      <c r="A78" s="350">
        <v>43</v>
      </c>
      <c r="B78" s="260" t="s">
        <v>967</v>
      </c>
      <c r="C78" s="262" t="s">
        <v>1178</v>
      </c>
      <c r="D78" s="257">
        <f>SUM(D73:D77)</f>
        <v>22974.499999999996</v>
      </c>
      <c r="E78" s="257">
        <f>SUM(E73:E77)</f>
        <v>14118.9</v>
      </c>
      <c r="F78" s="257">
        <f>SUM(D78:E78)</f>
        <v>37093.399999999994</v>
      </c>
      <c r="G78" s="367">
        <f t="shared" si="6"/>
        <v>4.199089461840182</v>
      </c>
      <c r="H78"/>
      <c r="I78"/>
      <c r="J78"/>
      <c r="K78"/>
    </row>
    <row r="79" spans="1:11" s="267" customFormat="1" ht="12.75">
      <c r="A79" s="351">
        <v>4</v>
      </c>
      <c r="B79" s="264" t="s">
        <v>968</v>
      </c>
      <c r="C79" s="266" t="s">
        <v>1178</v>
      </c>
      <c r="D79" s="251">
        <f>SUM(D72,D78)</f>
        <v>78573.59999999999</v>
      </c>
      <c r="E79" s="251">
        <f>SUM(E72,E78)</f>
        <v>14118.9</v>
      </c>
      <c r="F79" s="251">
        <f>SUM(D79:E79)</f>
        <v>92692.49999999999</v>
      </c>
      <c r="G79" s="369">
        <f t="shared" si="6"/>
        <v>10.493082325740456</v>
      </c>
      <c r="H79"/>
      <c r="I79"/>
      <c r="J79"/>
      <c r="K79"/>
    </row>
    <row r="80" spans="1:11" ht="11.25">
      <c r="A80" s="354">
        <v>5212</v>
      </c>
      <c r="B80" s="150" t="s">
        <v>1361</v>
      </c>
      <c r="C80" s="250" t="s">
        <v>1360</v>
      </c>
      <c r="D80" s="121">
        <v>46.1</v>
      </c>
      <c r="E80" s="121">
        <v>0</v>
      </c>
      <c r="F80" s="121">
        <f t="shared" si="4"/>
        <v>46.1</v>
      </c>
      <c r="G80" s="636">
        <f t="shared" si="6"/>
        <v>0.00521866488892451</v>
      </c>
      <c r="H80" s="1"/>
      <c r="I80" s="1"/>
      <c r="J80" s="1"/>
      <c r="K80" s="1"/>
    </row>
    <row r="81" spans="1:11" ht="11.25">
      <c r="A81" s="350">
        <v>52</v>
      </c>
      <c r="B81" s="260" t="s">
        <v>1347</v>
      </c>
      <c r="C81" s="262" t="s">
        <v>1178</v>
      </c>
      <c r="D81" s="257">
        <f>SUM(D80)</f>
        <v>46.1</v>
      </c>
      <c r="E81" s="257">
        <f>SUM(E80)</f>
        <v>0</v>
      </c>
      <c r="F81" s="257">
        <f t="shared" si="4"/>
        <v>46.1</v>
      </c>
      <c r="G81" s="637">
        <f t="shared" si="6"/>
        <v>0.00521866488892451</v>
      </c>
      <c r="H81" s="1"/>
      <c r="I81" s="1"/>
      <c r="J81" s="1"/>
      <c r="K81" s="1"/>
    </row>
    <row r="82" spans="1:7" ht="11.25" customHeight="1">
      <c r="A82" s="353">
        <v>5311</v>
      </c>
      <c r="B82" s="149" t="s">
        <v>998</v>
      </c>
      <c r="C82" s="250" t="s">
        <v>921</v>
      </c>
      <c r="D82" s="259">
        <v>16436.1</v>
      </c>
      <c r="E82" s="259">
        <v>390</v>
      </c>
      <c r="F82" s="121">
        <f t="shared" si="4"/>
        <v>16826.1</v>
      </c>
      <c r="G82" s="360">
        <f t="shared" si="6"/>
        <v>1.9047674032002753</v>
      </c>
    </row>
    <row r="83" spans="1:11" s="263" customFormat="1" ht="15" customHeight="1">
      <c r="A83" s="356">
        <v>53</v>
      </c>
      <c r="B83" s="275" t="s">
        <v>998</v>
      </c>
      <c r="C83" s="262" t="s">
        <v>1178</v>
      </c>
      <c r="D83" s="257">
        <f>SUM(D82)</f>
        <v>16436.1</v>
      </c>
      <c r="E83" s="257">
        <f>SUM(E82)</f>
        <v>390</v>
      </c>
      <c r="F83" s="257">
        <f>SUM(D83:E83)</f>
        <v>16826.1</v>
      </c>
      <c r="G83" s="367">
        <f t="shared" si="6"/>
        <v>1.9047674032002753</v>
      </c>
      <c r="H83"/>
      <c r="I83"/>
      <c r="J83"/>
      <c r="K83"/>
    </row>
    <row r="84" spans="1:7" ht="11.25" customHeight="1">
      <c r="A84" s="353">
        <v>5512</v>
      </c>
      <c r="B84" s="149" t="s">
        <v>999</v>
      </c>
      <c r="C84" s="250" t="s">
        <v>1205</v>
      </c>
      <c r="D84" s="259">
        <v>31</v>
      </c>
      <c r="E84" s="259">
        <v>0</v>
      </c>
      <c r="F84" s="121">
        <f t="shared" si="4"/>
        <v>31</v>
      </c>
      <c r="G84" s="373">
        <f t="shared" si="6"/>
        <v>0.0035092974307301475</v>
      </c>
    </row>
    <row r="85" spans="1:11" s="263" customFormat="1" ht="21" customHeight="1">
      <c r="A85" s="356">
        <v>55</v>
      </c>
      <c r="B85" s="275" t="s">
        <v>1000</v>
      </c>
      <c r="C85" s="262" t="s">
        <v>1178</v>
      </c>
      <c r="D85" s="257">
        <f>SUM(D84)</f>
        <v>31</v>
      </c>
      <c r="E85" s="257">
        <f>SUM(E84)</f>
        <v>0</v>
      </c>
      <c r="F85" s="257">
        <f>SUM(D85:E85)</f>
        <v>31</v>
      </c>
      <c r="G85" s="374">
        <f t="shared" si="6"/>
        <v>0.0035092974307301475</v>
      </c>
      <c r="H85"/>
      <c r="I85"/>
      <c r="J85"/>
      <c r="K85"/>
    </row>
    <row r="86" spans="1:11" s="267" customFormat="1" ht="15" customHeight="1">
      <c r="A86" s="368">
        <v>5</v>
      </c>
      <c r="B86" s="292" t="s">
        <v>1001</v>
      </c>
      <c r="C86" s="266" t="s">
        <v>1178</v>
      </c>
      <c r="D86" s="251">
        <f>SUM(D81,D83,D85)</f>
        <v>16513.199999999997</v>
      </c>
      <c r="E86" s="251">
        <f>SUM(E85,E83)</f>
        <v>390</v>
      </c>
      <c r="F86" s="251">
        <f>SUM(D86:E86)</f>
        <v>16903.199999999997</v>
      </c>
      <c r="G86" s="369">
        <f t="shared" si="6"/>
        <v>1.9134953655199298</v>
      </c>
      <c r="H86"/>
      <c r="I86"/>
      <c r="J86"/>
      <c r="K86"/>
    </row>
    <row r="87" spans="1:7" ht="11.25" customHeight="1">
      <c r="A87" s="353">
        <v>6112</v>
      </c>
      <c r="B87" s="149" t="s">
        <v>890</v>
      </c>
      <c r="C87" s="250" t="s">
        <v>460</v>
      </c>
      <c r="D87" s="259">
        <v>2025.1</v>
      </c>
      <c r="E87" s="259">
        <v>0</v>
      </c>
      <c r="F87" s="121">
        <f>SUM(D87+E87)</f>
        <v>2025.1</v>
      </c>
      <c r="G87" s="360">
        <f t="shared" si="6"/>
        <v>0.22924768474102006</v>
      </c>
    </row>
    <row r="88" spans="1:7" ht="11.25" customHeight="1">
      <c r="A88" s="353">
        <v>6114</v>
      </c>
      <c r="B88" s="149" t="s">
        <v>259</v>
      </c>
      <c r="C88" s="250" t="s">
        <v>922</v>
      </c>
      <c r="D88" s="259">
        <v>1272.8</v>
      </c>
      <c r="E88" s="259">
        <v>0</v>
      </c>
      <c r="F88" s="121">
        <f>SUM(D88+E88)</f>
        <v>1272.8</v>
      </c>
      <c r="G88" s="360">
        <f t="shared" si="6"/>
        <v>0.14408496031720425</v>
      </c>
    </row>
    <row r="89" spans="1:7" ht="19.5">
      <c r="A89" s="353">
        <v>6171</v>
      </c>
      <c r="B89" s="149" t="s">
        <v>969</v>
      </c>
      <c r="C89" s="271" t="s">
        <v>255</v>
      </c>
      <c r="D89" s="259">
        <v>93346.2</v>
      </c>
      <c r="E89" s="259">
        <v>3875.2</v>
      </c>
      <c r="F89" s="121">
        <f aca="true" t="shared" si="7" ref="F89:F95">SUM(D89+E89)</f>
        <v>97221.4</v>
      </c>
      <c r="G89" s="360">
        <f t="shared" si="6"/>
        <v>11.005768039741547</v>
      </c>
    </row>
    <row r="90" spans="1:11" s="263" customFormat="1" ht="21.75">
      <c r="A90" s="350">
        <v>61</v>
      </c>
      <c r="B90" s="260" t="s">
        <v>970</v>
      </c>
      <c r="C90" s="262" t="s">
        <v>1178</v>
      </c>
      <c r="D90" s="257">
        <f>SUM(D87:D89)</f>
        <v>96644.09999999999</v>
      </c>
      <c r="E90" s="257">
        <f>SUM(E87:E89)</f>
        <v>3875.2</v>
      </c>
      <c r="F90" s="257">
        <f>SUM(D90:E90)</f>
        <v>100519.29999999999</v>
      </c>
      <c r="G90" s="367">
        <f t="shared" si="6"/>
        <v>11.37910068479977</v>
      </c>
      <c r="H90"/>
      <c r="I90"/>
      <c r="J90"/>
      <c r="K90"/>
    </row>
    <row r="91" spans="1:7" ht="11.25" customHeight="1">
      <c r="A91" s="353">
        <v>6310</v>
      </c>
      <c r="B91" s="149" t="s">
        <v>465</v>
      </c>
      <c r="C91" s="250" t="s">
        <v>1161</v>
      </c>
      <c r="D91" s="259">
        <v>7255.2</v>
      </c>
      <c r="E91" s="259">
        <v>0</v>
      </c>
      <c r="F91" s="121">
        <f t="shared" si="7"/>
        <v>7255.2</v>
      </c>
      <c r="G91" s="360">
        <f t="shared" si="6"/>
        <v>0.8213114425623667</v>
      </c>
    </row>
    <row r="92" spans="1:7" ht="11.25" customHeight="1">
      <c r="A92" s="354">
        <v>6320</v>
      </c>
      <c r="B92" s="150" t="s">
        <v>891</v>
      </c>
      <c r="C92" s="250" t="s">
        <v>1212</v>
      </c>
      <c r="D92" s="259">
        <v>3522.4</v>
      </c>
      <c r="E92" s="259">
        <v>0</v>
      </c>
      <c r="F92" s="121">
        <f t="shared" si="7"/>
        <v>3522.4</v>
      </c>
      <c r="G92" s="360">
        <f t="shared" si="6"/>
        <v>0.3987467506452862</v>
      </c>
    </row>
    <row r="93" spans="1:11" s="263" customFormat="1" ht="15" customHeight="1">
      <c r="A93" s="358">
        <v>63</v>
      </c>
      <c r="B93" s="260" t="s">
        <v>972</v>
      </c>
      <c r="C93" s="262" t="s">
        <v>1178</v>
      </c>
      <c r="D93" s="257">
        <f>SUM(D91:D92)</f>
        <v>10777.6</v>
      </c>
      <c r="E93" s="257">
        <f>SUM(E91)</f>
        <v>0</v>
      </c>
      <c r="F93" s="257">
        <f>SUM(D93:E93)</f>
        <v>10777.6</v>
      </c>
      <c r="G93" s="367">
        <f t="shared" si="6"/>
        <v>1.2200581932076529</v>
      </c>
      <c r="H93"/>
      <c r="I93"/>
      <c r="J93"/>
      <c r="K93"/>
    </row>
    <row r="94" spans="1:11" ht="11.25" customHeight="1">
      <c r="A94" s="359">
        <v>6402</v>
      </c>
      <c r="B94" s="150" t="s">
        <v>473</v>
      </c>
      <c r="C94" s="250" t="s">
        <v>1161</v>
      </c>
      <c r="D94" s="121">
        <v>1829.2</v>
      </c>
      <c r="E94" s="121">
        <v>0</v>
      </c>
      <c r="F94" s="121">
        <f>SUM(D94+E94)</f>
        <v>1829.2</v>
      </c>
      <c r="G94" s="360">
        <f t="shared" si="6"/>
        <v>0.20707118904166408</v>
      </c>
      <c r="H94" s="9"/>
      <c r="I94" s="9"/>
      <c r="J94" s="9"/>
      <c r="K94" s="9"/>
    </row>
    <row r="95" spans="1:7" ht="11.25" customHeight="1">
      <c r="A95" s="370">
        <v>6409</v>
      </c>
      <c r="B95" s="149" t="s">
        <v>892</v>
      </c>
      <c r="C95" s="250" t="s">
        <v>923</v>
      </c>
      <c r="D95" s="259">
        <v>48617</v>
      </c>
      <c r="E95" s="259">
        <v>155.5</v>
      </c>
      <c r="F95" s="121">
        <f t="shared" si="7"/>
        <v>48772.5</v>
      </c>
      <c r="G95" s="360">
        <f t="shared" si="6"/>
        <v>5.521200288396327</v>
      </c>
    </row>
    <row r="96" spans="1:11" s="263" customFormat="1" ht="15" customHeight="1">
      <c r="A96" s="350">
        <v>64</v>
      </c>
      <c r="B96" s="260" t="s">
        <v>1002</v>
      </c>
      <c r="C96" s="300" t="s">
        <v>1178</v>
      </c>
      <c r="D96" s="257">
        <f>SUM(D94:D95)</f>
        <v>50446.2</v>
      </c>
      <c r="E96" s="257">
        <f>SUM(E95)</f>
        <v>155.5</v>
      </c>
      <c r="F96" s="257">
        <f>SUM(D96:E96)</f>
        <v>50601.7</v>
      </c>
      <c r="G96" s="367">
        <f t="shared" si="6"/>
        <v>5.72827147743799</v>
      </c>
      <c r="H96"/>
      <c r="I96"/>
      <c r="J96"/>
      <c r="K96"/>
    </row>
    <row r="97" spans="1:11" s="267" customFormat="1" ht="19.5" customHeight="1" thickBot="1">
      <c r="A97" s="375">
        <v>6</v>
      </c>
      <c r="B97" s="280" t="s">
        <v>973</v>
      </c>
      <c r="C97" s="301" t="s">
        <v>1178</v>
      </c>
      <c r="D97" s="302">
        <f>SUM(D90,D93,D96)</f>
        <v>157867.9</v>
      </c>
      <c r="E97" s="302">
        <f>SUM(E96,E93,E90)</f>
        <v>4030.7</v>
      </c>
      <c r="F97" s="302">
        <f>SUM(D97:E97)</f>
        <v>161898.6</v>
      </c>
      <c r="G97" s="376">
        <f t="shared" si="6"/>
        <v>18.327430355445415</v>
      </c>
      <c r="H97"/>
      <c r="I97"/>
      <c r="J97"/>
      <c r="K97"/>
    </row>
    <row r="98" spans="1:11" s="185" customFormat="1" ht="19.5" customHeight="1" thickBot="1" thickTop="1">
      <c r="A98" s="753" t="s">
        <v>936</v>
      </c>
      <c r="B98" s="754"/>
      <c r="C98" s="377" t="s">
        <v>1178</v>
      </c>
      <c r="D98" s="364">
        <f>SUM(D7,D22,D62,D79,D86,D97)</f>
        <v>740398.4</v>
      </c>
      <c r="E98" s="364">
        <f>SUM(E7,E22,E62,E79,E86,E97)</f>
        <v>142969.30000000002</v>
      </c>
      <c r="F98" s="364">
        <f>SUM(D98:E98)</f>
        <v>883367.7000000001</v>
      </c>
      <c r="G98" s="378">
        <f>SUM(G97,G86,G79,G62,G22,G7)</f>
        <v>99.99999999999999</v>
      </c>
      <c r="H98" s="144"/>
      <c r="I98" s="144"/>
      <c r="J98" s="144"/>
      <c r="K98" s="144"/>
    </row>
    <row r="99" spans="1:11" ht="12" customHeight="1" thickTop="1">
      <c r="A99" s="32"/>
      <c r="B99" s="452"/>
      <c r="C99" s="199"/>
      <c r="D99" s="11"/>
      <c r="E99" s="11"/>
      <c r="F99" s="11"/>
      <c r="G99" s="11"/>
      <c r="H99" s="1"/>
      <c r="I99" s="1"/>
      <c r="J99" s="1"/>
      <c r="K99" s="1"/>
    </row>
    <row r="100" spans="1:11" s="306" customFormat="1" ht="11.25" customHeight="1">
      <c r="A100" s="303"/>
      <c r="B100" s="304"/>
      <c r="C100" s="305"/>
      <c r="D100" s="11"/>
      <c r="E100" s="11"/>
      <c r="F100" s="11"/>
      <c r="G100" s="308"/>
      <c r="H100"/>
      <c r="I100"/>
      <c r="J100"/>
      <c r="K100"/>
    </row>
  </sheetData>
  <mergeCells count="4">
    <mergeCell ref="A1:A2"/>
    <mergeCell ref="B1:B2"/>
    <mergeCell ref="C1:C2"/>
    <mergeCell ref="A98:B98"/>
  </mergeCells>
  <printOptions horizontalCentered="1"/>
  <pageMargins left="0.7874015748031497" right="0.33" top="0.984251968503937" bottom="0.984251968503937" header="0.5118110236220472" footer="0.5118110236220472"/>
  <pageSetup firstPageNumber="28" useFirstPageNumber="1" horizontalDpi="600" verticalDpi="600" orientation="portrait" paperSize="9" r:id="rId2"/>
  <headerFooter alignWithMargins="0">
    <oddHeader>&amp;C&amp;"Arial CE,tučné"&amp;12PŘEHLED HOSPODAŘENÍ ZA  &amp;U1. POLOLETÍ  2003&amp;U  -  SKUTEČNÉ VÝDAJE DLE PARAGRAFŮ</oddHeader>
    <oddFooter xml:space="preserve">&amp;C&amp;P&amp;RSkutečné výdaje dle paragrafů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F85" sqref="F85"/>
      <selection activeCell="A1" sqref="A1"/>
    </sheetView>
  </sheetViews>
  <sheetFormatPr defaultColWidth="9.00390625" defaultRowHeight="12.75"/>
  <cols>
    <col min="1" max="1" width="9.125" style="30" customWidth="1"/>
    <col min="2" max="2" width="43.25390625" style="1" customWidth="1"/>
    <col min="3" max="3" width="10.625" style="1" customWidth="1"/>
    <col min="4" max="5" width="11.125" style="6" customWidth="1"/>
    <col min="6" max="6" width="9.75390625" style="0" bestFit="1" customWidth="1"/>
    <col min="7" max="16384" width="9.125" style="1" customWidth="1"/>
  </cols>
  <sheetData>
    <row r="1" spans="1:5" ht="12.75" customHeight="1" thickTop="1">
      <c r="A1" s="755" t="s">
        <v>501</v>
      </c>
      <c r="B1" s="745" t="s">
        <v>938</v>
      </c>
      <c r="C1" s="759" t="s">
        <v>452</v>
      </c>
      <c r="D1" s="759"/>
      <c r="E1" s="760"/>
    </row>
    <row r="2" spans="1:6" s="172" customFormat="1" ht="39" customHeight="1">
      <c r="A2" s="756"/>
      <c r="B2" s="758"/>
      <c r="C2" s="310" t="s">
        <v>1415</v>
      </c>
      <c r="D2" s="445" t="s">
        <v>1416</v>
      </c>
      <c r="E2" s="379" t="s">
        <v>1419</v>
      </c>
      <c r="F2"/>
    </row>
    <row r="3" spans="1:5" ht="12" customHeight="1" thickBot="1">
      <c r="A3" s="757"/>
      <c r="B3" s="746"/>
      <c r="C3" s="649" t="s">
        <v>493</v>
      </c>
      <c r="D3" s="650" t="s">
        <v>493</v>
      </c>
      <c r="E3" s="651" t="s">
        <v>493</v>
      </c>
    </row>
    <row r="4" spans="1:6" s="107" customFormat="1" ht="13.5" customHeight="1" thickTop="1">
      <c r="A4" s="380" t="s">
        <v>502</v>
      </c>
      <c r="B4" s="311" t="s">
        <v>398</v>
      </c>
      <c r="C4" s="311">
        <v>843555</v>
      </c>
      <c r="D4" s="312">
        <v>843797</v>
      </c>
      <c r="E4" s="381">
        <v>464651.3</v>
      </c>
      <c r="F4"/>
    </row>
    <row r="5" spans="1:7" ht="10.5" customHeight="1">
      <c r="A5" s="370">
        <v>2111</v>
      </c>
      <c r="B5" s="130" t="s">
        <v>1215</v>
      </c>
      <c r="C5" s="130">
        <v>30540</v>
      </c>
      <c r="D5" s="132">
        <v>30575</v>
      </c>
      <c r="E5" s="382">
        <v>17239.2</v>
      </c>
      <c r="G5"/>
    </row>
    <row r="6" spans="1:7" ht="10.5" customHeight="1">
      <c r="A6" s="370">
        <v>2112</v>
      </c>
      <c r="B6" s="130" t="s">
        <v>1193</v>
      </c>
      <c r="C6" s="130">
        <v>350</v>
      </c>
      <c r="D6" s="132">
        <v>350</v>
      </c>
      <c r="E6" s="382">
        <v>125.9</v>
      </c>
      <c r="G6"/>
    </row>
    <row r="7" spans="1:7" ht="10.5" customHeight="1">
      <c r="A7" s="370">
        <v>2131</v>
      </c>
      <c r="B7" s="130" t="s">
        <v>1209</v>
      </c>
      <c r="C7" s="130">
        <v>3260</v>
      </c>
      <c r="D7" s="132">
        <v>3260</v>
      </c>
      <c r="E7" s="382">
        <v>3197.1</v>
      </c>
      <c r="G7"/>
    </row>
    <row r="8" spans="1:7" ht="10.5" customHeight="1">
      <c r="A8" s="370">
        <v>2132</v>
      </c>
      <c r="B8" s="130" t="s">
        <v>503</v>
      </c>
      <c r="C8" s="130">
        <v>65017</v>
      </c>
      <c r="D8" s="132">
        <v>85107</v>
      </c>
      <c r="E8" s="382">
        <v>51194.2</v>
      </c>
      <c r="G8"/>
    </row>
    <row r="9" spans="1:7" ht="10.5" customHeight="1">
      <c r="A9" s="370">
        <v>2141</v>
      </c>
      <c r="B9" s="130" t="s">
        <v>1190</v>
      </c>
      <c r="C9" s="130">
        <v>3060</v>
      </c>
      <c r="D9" s="132">
        <v>4052.2</v>
      </c>
      <c r="E9" s="382">
        <v>2064.3</v>
      </c>
      <c r="G9"/>
    </row>
    <row r="10" spans="1:5" ht="10.5" customHeight="1">
      <c r="A10" s="370">
        <v>2142</v>
      </c>
      <c r="B10" s="130" t="s">
        <v>470</v>
      </c>
      <c r="C10" s="130">
        <v>37300</v>
      </c>
      <c r="D10" s="132">
        <v>37300</v>
      </c>
      <c r="E10" s="382">
        <v>11281.6</v>
      </c>
    </row>
    <row r="11" spans="1:5" ht="10.5" customHeight="1">
      <c r="A11" s="370">
        <v>2210</v>
      </c>
      <c r="B11" s="130" t="s">
        <v>1187</v>
      </c>
      <c r="C11" s="130">
        <v>7595</v>
      </c>
      <c r="D11" s="132">
        <v>7615</v>
      </c>
      <c r="E11" s="382">
        <v>3906.1</v>
      </c>
    </row>
    <row r="12" spans="1:5" ht="10.5" customHeight="1">
      <c r="A12" s="370">
        <v>2222</v>
      </c>
      <c r="B12" s="2" t="s">
        <v>389</v>
      </c>
      <c r="C12" s="130">
        <v>0</v>
      </c>
      <c r="D12" s="132">
        <v>610.7</v>
      </c>
      <c r="E12" s="382">
        <v>111.6</v>
      </c>
    </row>
    <row r="13" spans="1:5" ht="10.5" customHeight="1">
      <c r="A13" s="370">
        <v>2229</v>
      </c>
      <c r="B13" s="130" t="s">
        <v>894</v>
      </c>
      <c r="C13" s="130">
        <v>0</v>
      </c>
      <c r="D13" s="132">
        <v>4822.4</v>
      </c>
      <c r="E13" s="382">
        <v>4822.4</v>
      </c>
    </row>
    <row r="14" spans="1:5" ht="10.5" customHeight="1">
      <c r="A14" s="370">
        <v>2310</v>
      </c>
      <c r="B14" s="140" t="s">
        <v>459</v>
      </c>
      <c r="C14" s="130">
        <v>5</v>
      </c>
      <c r="D14" s="132">
        <v>48</v>
      </c>
      <c r="E14" s="382">
        <v>71.4</v>
      </c>
    </row>
    <row r="15" spans="1:5" ht="10.5" customHeight="1">
      <c r="A15" s="370">
        <v>2321</v>
      </c>
      <c r="B15" s="2" t="s">
        <v>390</v>
      </c>
      <c r="C15" s="130">
        <v>0</v>
      </c>
      <c r="D15" s="132">
        <v>310</v>
      </c>
      <c r="E15" s="382">
        <v>371</v>
      </c>
    </row>
    <row r="16" spans="1:5" ht="10.5" customHeight="1">
      <c r="A16" s="370">
        <v>2322</v>
      </c>
      <c r="B16" s="130" t="s">
        <v>492</v>
      </c>
      <c r="C16" s="130">
        <v>0</v>
      </c>
      <c r="D16" s="132">
        <v>24002</v>
      </c>
      <c r="E16" s="382">
        <v>19894.2</v>
      </c>
    </row>
    <row r="17" spans="1:5" ht="10.5" customHeight="1">
      <c r="A17" s="370">
        <v>2324</v>
      </c>
      <c r="B17" s="130" t="s">
        <v>504</v>
      </c>
      <c r="C17" s="130">
        <v>312</v>
      </c>
      <c r="D17" s="132">
        <v>1865</v>
      </c>
      <c r="E17" s="382">
        <v>3407</v>
      </c>
    </row>
    <row r="18" spans="1:5" ht="10.5" customHeight="1">
      <c r="A18" s="370">
        <v>2328</v>
      </c>
      <c r="B18" s="130" t="s">
        <v>1136</v>
      </c>
      <c r="C18" s="130">
        <v>0</v>
      </c>
      <c r="D18" s="132">
        <v>0</v>
      </c>
      <c r="E18" s="382">
        <v>9.9</v>
      </c>
    </row>
    <row r="19" spans="1:5" ht="10.5" customHeight="1">
      <c r="A19" s="370">
        <v>2329</v>
      </c>
      <c r="B19" s="130" t="s">
        <v>1438</v>
      </c>
      <c r="C19" s="130">
        <v>1355</v>
      </c>
      <c r="D19" s="132">
        <v>8835</v>
      </c>
      <c r="E19" s="382">
        <v>9160.5</v>
      </c>
    </row>
    <row r="20" spans="1:5" ht="10.5" customHeight="1" thickBot="1">
      <c r="A20" s="370">
        <v>2460</v>
      </c>
      <c r="B20" s="130" t="s">
        <v>910</v>
      </c>
      <c r="C20" s="130">
        <v>30274</v>
      </c>
      <c r="D20" s="132">
        <v>30274</v>
      </c>
      <c r="E20" s="382">
        <v>13198.1</v>
      </c>
    </row>
    <row r="21" spans="1:7" s="107" customFormat="1" ht="13.5" customHeight="1" thickBot="1">
      <c r="A21" s="383"/>
      <c r="B21" s="313" t="s">
        <v>404</v>
      </c>
      <c r="C21" s="313">
        <f>SUM(C5:C20)</f>
        <v>179068</v>
      </c>
      <c r="D21" s="314">
        <f>SUM(D5:D20)</f>
        <v>239026.30000000002</v>
      </c>
      <c r="E21" s="384">
        <f>SUM(E5:E20)</f>
        <v>140054.5</v>
      </c>
      <c r="F21" s="1"/>
      <c r="G21" s="635"/>
    </row>
    <row r="22" spans="1:7" ht="11.25">
      <c r="A22" s="370">
        <v>3111</v>
      </c>
      <c r="B22" s="130" t="s">
        <v>1233</v>
      </c>
      <c r="C22" s="130">
        <v>10000</v>
      </c>
      <c r="D22" s="132">
        <v>10700</v>
      </c>
      <c r="E22" s="382">
        <v>7814.4</v>
      </c>
      <c r="F22" s="1"/>
      <c r="G22" s="6"/>
    </row>
    <row r="23" spans="1:7" ht="12.75">
      <c r="A23" s="370">
        <v>3112</v>
      </c>
      <c r="B23" s="130" t="s">
        <v>505</v>
      </c>
      <c r="C23" s="130">
        <v>25000</v>
      </c>
      <c r="D23" s="132">
        <v>38040</v>
      </c>
      <c r="E23" s="382">
        <v>42216.3</v>
      </c>
      <c r="G23" s="6"/>
    </row>
    <row r="24" spans="1:5" ht="13.5" thickBot="1">
      <c r="A24" s="370">
        <v>3113</v>
      </c>
      <c r="B24" s="130" t="s">
        <v>1229</v>
      </c>
      <c r="C24" s="130">
        <v>0</v>
      </c>
      <c r="D24" s="132">
        <v>0</v>
      </c>
      <c r="E24" s="382">
        <v>40.3</v>
      </c>
    </row>
    <row r="25" spans="1:6" s="107" customFormat="1" ht="13.5" customHeight="1" thickBot="1">
      <c r="A25" s="383"/>
      <c r="B25" s="313" t="s">
        <v>472</v>
      </c>
      <c r="C25" s="313">
        <f>SUM(C22:C24)</f>
        <v>35000</v>
      </c>
      <c r="D25" s="314">
        <f>SUM(D22:D24)</f>
        <v>48740</v>
      </c>
      <c r="E25" s="384">
        <f>SUM(E22:E24)</f>
        <v>50071.00000000001</v>
      </c>
      <c r="F25"/>
    </row>
    <row r="26" spans="1:5" ht="22.5">
      <c r="A26" s="370">
        <v>4111</v>
      </c>
      <c r="B26" s="149" t="s">
        <v>506</v>
      </c>
      <c r="C26" s="130">
        <v>0</v>
      </c>
      <c r="D26" s="132">
        <v>0</v>
      </c>
      <c r="E26" s="382">
        <v>8756.4</v>
      </c>
    </row>
    <row r="27" spans="1:10" ht="22.5">
      <c r="A27" s="370">
        <v>4112</v>
      </c>
      <c r="B27" s="149" t="s">
        <v>507</v>
      </c>
      <c r="C27" s="130">
        <v>191740</v>
      </c>
      <c r="D27" s="132">
        <v>200319.8</v>
      </c>
      <c r="E27" s="382">
        <v>113805.5</v>
      </c>
      <c r="F27" s="315"/>
      <c r="G27" s="315"/>
      <c r="H27" s="2"/>
      <c r="I27" s="19"/>
      <c r="J27" s="6"/>
    </row>
    <row r="28" spans="1:10" ht="11.25">
      <c r="A28" s="370">
        <v>4116</v>
      </c>
      <c r="B28" s="130" t="s">
        <v>511</v>
      </c>
      <c r="C28" s="130">
        <v>0</v>
      </c>
      <c r="D28" s="132">
        <v>105</v>
      </c>
      <c r="E28" s="382">
        <v>1844.3</v>
      </c>
      <c r="F28" s="315"/>
      <c r="G28" s="315"/>
      <c r="H28" s="2"/>
      <c r="I28" s="19"/>
      <c r="J28" s="6"/>
    </row>
    <row r="29" spans="1:10" ht="11.25">
      <c r="A29" s="370">
        <v>4118</v>
      </c>
      <c r="B29" s="130" t="s">
        <v>1143</v>
      </c>
      <c r="C29" s="130">
        <v>0</v>
      </c>
      <c r="D29" s="132">
        <v>7340.9</v>
      </c>
      <c r="E29" s="382">
        <v>7967.3</v>
      </c>
      <c r="F29" s="315"/>
      <c r="G29" s="315"/>
      <c r="H29" s="2"/>
      <c r="I29" s="19"/>
      <c r="J29" s="6"/>
    </row>
    <row r="30" spans="1:10" ht="11.25">
      <c r="A30" s="370">
        <v>4121</v>
      </c>
      <c r="B30" s="130" t="s">
        <v>512</v>
      </c>
      <c r="C30" s="130">
        <v>2000</v>
      </c>
      <c r="D30" s="132">
        <v>2520</v>
      </c>
      <c r="E30" s="382">
        <v>3015</v>
      </c>
      <c r="F30" s="315"/>
      <c r="G30" s="315"/>
      <c r="H30" s="2"/>
      <c r="I30" s="19"/>
      <c r="J30" s="6"/>
    </row>
    <row r="31" spans="1:10" ht="11.25">
      <c r="A31" s="370">
        <v>4122</v>
      </c>
      <c r="B31" s="130" t="s">
        <v>1145</v>
      </c>
      <c r="C31" s="130">
        <v>0</v>
      </c>
      <c r="D31" s="132">
        <v>178023.9</v>
      </c>
      <c r="E31" s="382">
        <v>178023.9</v>
      </c>
      <c r="F31" s="315"/>
      <c r="G31" s="315"/>
      <c r="H31" s="2"/>
      <c r="I31" s="19"/>
      <c r="J31" s="6"/>
    </row>
    <row r="32" spans="1:5" ht="11.25" customHeight="1">
      <c r="A32" s="370">
        <v>4160</v>
      </c>
      <c r="B32" s="2" t="s">
        <v>1350</v>
      </c>
      <c r="C32" s="130">
        <v>0</v>
      </c>
      <c r="D32" s="132">
        <v>105.2</v>
      </c>
      <c r="E32" s="382">
        <v>105.2</v>
      </c>
    </row>
    <row r="33" spans="1:5" ht="11.25" customHeight="1">
      <c r="A33" s="370">
        <v>4213</v>
      </c>
      <c r="B33" s="130" t="s">
        <v>469</v>
      </c>
      <c r="C33" s="130">
        <v>0</v>
      </c>
      <c r="D33" s="132">
        <v>44592</v>
      </c>
      <c r="E33" s="382">
        <v>18041.7</v>
      </c>
    </row>
    <row r="34" spans="1:10" ht="12" thickBot="1">
      <c r="A34" s="370">
        <v>4218</v>
      </c>
      <c r="B34" s="130" t="s">
        <v>1144</v>
      </c>
      <c r="C34" s="130">
        <v>0</v>
      </c>
      <c r="D34" s="132">
        <v>90772.2</v>
      </c>
      <c r="E34" s="382">
        <v>10072.5</v>
      </c>
      <c r="F34" s="315"/>
      <c r="G34" s="315"/>
      <c r="H34" s="2"/>
      <c r="I34" s="19"/>
      <c r="J34" s="6"/>
    </row>
    <row r="35" spans="1:6" s="107" customFormat="1" ht="13.5" customHeight="1" thickBot="1">
      <c r="A35" s="385"/>
      <c r="B35" s="313" t="s">
        <v>422</v>
      </c>
      <c r="C35" s="313">
        <f>SUM(C26:C34)</f>
        <v>193740</v>
      </c>
      <c r="D35" s="314">
        <f>SUM(D26:D34)</f>
        <v>523779</v>
      </c>
      <c r="E35" s="384">
        <f>SUM(E26:E34)</f>
        <v>341631.80000000005</v>
      </c>
      <c r="F35" s="5"/>
    </row>
    <row r="36" spans="1:6" s="185" customFormat="1" ht="19.5" customHeight="1" thickBot="1">
      <c r="A36" s="761" t="s">
        <v>423</v>
      </c>
      <c r="B36" s="762"/>
      <c r="C36" s="386">
        <f>SUM(C4+C21+C25+C35)</f>
        <v>1251363</v>
      </c>
      <c r="D36" s="387">
        <f>SUM(D4+D21+D25+D35)</f>
        <v>1655342.3</v>
      </c>
      <c r="E36" s="378">
        <f>SUM(E4+E21+E25+E35)</f>
        <v>996408.6000000001</v>
      </c>
      <c r="F36" s="5"/>
    </row>
    <row r="37" ht="7.5" customHeight="1" thickTop="1"/>
    <row r="38" spans="4:5" ht="12.75">
      <c r="D38" s="446"/>
      <c r="E38" s="5"/>
    </row>
    <row r="39" spans="4:5" ht="12.75">
      <c r="D39" s="446"/>
      <c r="E39" s="5"/>
    </row>
    <row r="40" spans="4:5" ht="12.75">
      <c r="D40" s="446"/>
      <c r="E40" s="5"/>
    </row>
    <row r="41" spans="4:5" ht="12.75">
      <c r="D41" s="446"/>
      <c r="E41" s="5"/>
    </row>
  </sheetData>
  <mergeCells count="4">
    <mergeCell ref="A1:A3"/>
    <mergeCell ref="B1:B3"/>
    <mergeCell ref="C1:E1"/>
    <mergeCell ref="A36:B36"/>
  </mergeCells>
  <printOptions horizontalCentered="1"/>
  <pageMargins left="0.7874015748031497" right="0.7874015748031497" top="0.984251968503937" bottom="0.984251968503937" header="0.5118110236220472" footer="0.5118110236220472"/>
  <pageSetup firstPageNumber="31" useFirstPageNumber="1" horizontalDpi="600" verticalDpi="600" orientation="portrait" paperSize="9" r:id="rId2"/>
  <headerFooter alignWithMargins="0">
    <oddHeader>&amp;C&amp;"Arial CE,tučné"&amp;12PŘEHLED HOSPODAŘENÍ ZA  &amp;U1. POLOLETÍ  2003&amp;U  -  PŘÍJMY DLE POLOŽEK</oddHeader>
    <oddFooter>&amp;C&amp;P&amp;RPříjmy dle položek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návrh rozpočtut na rok 2001</dc:title>
  <dc:subject/>
  <dc:creator>M. Jakešová</dc:creator>
  <cp:keywords/>
  <dc:description/>
  <cp:lastModifiedBy>PavlicekJ</cp:lastModifiedBy>
  <cp:lastPrinted>2003-07-24T05:17:26Z</cp:lastPrinted>
  <dcterms:created xsi:type="dcterms:W3CDTF">1999-02-24T09:24:54Z</dcterms:created>
  <dcterms:modified xsi:type="dcterms:W3CDTF">2003-07-24T05:22:36Z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display_urn:schemas-microsoft-com:office:office#Edit">
    <vt:lpwstr>Systémový účet</vt:lpwstr>
  </property>
  <property fmtid="{D5CDD505-2E9C-101B-9397-08002B2CF9AE}" pid="4" name="xd_Signatu">
    <vt:lpwstr/>
  </property>
  <property fmtid="{D5CDD505-2E9C-101B-9397-08002B2CF9AE}" pid="5" name="display_urn:schemas-microsoft-com:office:office#Auth">
    <vt:lpwstr>Systémový účet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_SourceU">
    <vt:lpwstr/>
  </property>
  <property fmtid="{D5CDD505-2E9C-101B-9397-08002B2CF9AE}" pid="11" name="_SharedFileInd">
    <vt:lpwstr/>
  </property>
</Properties>
</file>