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65416" windowWidth="29040" windowHeight="15840" activeTab="1"/>
  </bookViews>
  <sheets>
    <sheet name="Pokyny pro vyplnění" sheetId="1" r:id="rId1"/>
    <sheet name="Stavba" sheetId="2" r:id="rId2"/>
    <sheet name="VzorPolozky" sheetId="3" state="hidden" r:id="rId3"/>
    <sheet name="05 005.05_2018_21 Pol" sheetId="4" r:id="rId4"/>
  </sheets>
  <externalReferences>
    <externalReference r:id="rId7"/>
  </externalReferences>
  <definedNames>
    <definedName name="CelkemDPHVypocet" localSheetId="1">'Stavba'!$H$43</definedName>
    <definedName name="CenaCelkem">'Stavba'!$G$29</definedName>
    <definedName name="CenaCelkemBezDPH">'Stavba'!$G$28</definedName>
    <definedName name="CenaCelkemVypocet" localSheetId="1">'Stavba'!$I$43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'05 005.05_2018_21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'05 005.05_2018_21 Pol'!$A$1:$V$147</definedName>
    <definedName name="_xlnm.Print_Area" localSheetId="1">'Stavba'!$A$1:$J$67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'Stavba'!$F$43</definedName>
    <definedName name="ZakladDPHZakl">'Stavba'!$G$25</definedName>
    <definedName name="ZakladDPHZaklVypocet" localSheetId="1">'Stavba'!$G$43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comments4.xml><?xml version="1.0" encoding="utf-8"?>
<comments xmlns="http://schemas.openxmlformats.org/spreadsheetml/2006/main">
  <authors>
    <author>Veronika Kr?tk?</author>
  </authors>
  <commentList>
    <comment ref="R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<sst xmlns="http://schemas.openxmlformats.org/spreadsheetml/2006/main" count="601" uniqueCount="270">
  <si>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</si>
  <si>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</si>
  <si>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</si>
  <si>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</si>
  <si>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</si>
  <si>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</si>
  <si>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</si>
  <si>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</si>
  <si>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</si>
  <si>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</si>
  <si>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</si>
  <si>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</si>
  <si>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</si>
  <si>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</si>
  <si>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</si>
  <si>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</si>
  <si>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</si>
  <si>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</si>
  <si>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</si>
  <si>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</si>
  <si>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</si>
  <si>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</si>
  <si>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</si>
  <si>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</si>
  <si>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</si>
  <si>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</si>
  <si>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</si>
  <si>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</si>
  <si>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</si>
  <si>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</si>
  <si>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</si>
  <si>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</si>
  <si>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</si>
  <si>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</si>
  <si>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</si>
  <si>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</si>
  <si>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</si>
  <si>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</si>
  <si>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</si>
  <si>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</si>
  <si>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</si>
  <si>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</si>
  <si>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</si>
  <si>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005.05/2018_21</t>
  </si>
  <si>
    <t xml:space="preserve">ZŠ a MŠ Emy Destinové ČB - stavební úpravy chodby </t>
  </si>
  <si>
    <t>05</t>
  </si>
  <si>
    <t>Objekt:</t>
  </si>
  <si>
    <t>Rozpočet:</t>
  </si>
  <si>
    <t>005/2018_9_21</t>
  </si>
  <si>
    <t>ZŠ a MŠ Emy Destinové ČB</t>
  </si>
  <si>
    <t>SPRÁVA DOMŮ s.r.o.</t>
  </si>
  <si>
    <t>Čéčova 2248/44</t>
  </si>
  <si>
    <t>České Budějovice-České Budějovice 3</t>
  </si>
  <si>
    <t>37022</t>
  </si>
  <si>
    <t>25157337</t>
  </si>
  <si>
    <t>CZ25157337</t>
  </si>
  <si>
    <t>Stavba</t>
  </si>
  <si>
    <t>Stavební objekt</t>
  </si>
  <si>
    <t>Celkem za stavbu</t>
  </si>
  <si>
    <t>CZK</t>
  </si>
  <si>
    <t>#POPS</t>
  </si>
  <si>
    <t>Popis stavby: 005/2018_9_21 - ZŠ a MŠ Emy Destinové ČB</t>
  </si>
  <si>
    <t>#POPO</t>
  </si>
  <si>
    <t xml:space="preserve">Popis objektu: 05 - ZŠ a MŠ Emy Destinové ČB - stavební úpravy chodby </t>
  </si>
  <si>
    <t>#POPR</t>
  </si>
  <si>
    <t xml:space="preserve">Popis rozpočtu: 005.05/2018_21 - ZŠ a MŠ Emy Destinové ČB - stavební úpravy chodby </t>
  </si>
  <si>
    <t>Rekapitulace dílů</t>
  </si>
  <si>
    <t>Typ dílu</t>
  </si>
  <si>
    <t>3</t>
  </si>
  <si>
    <t>Svislé a kompletní konstrukce</t>
  </si>
  <si>
    <t>6</t>
  </si>
  <si>
    <t>Úpravy povrchu, podlahy</t>
  </si>
  <si>
    <t>61</t>
  </si>
  <si>
    <t>Úpravy povrchů vnitřní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</si>
  <si>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</si>
  <si>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</si>
  <si>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</si>
  <si>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</si>
  <si>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</si>
  <si>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</si>
  <si>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</si>
  <si>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</si>
  <si>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</si>
  <si>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</si>
  <si>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766</t>
  </si>
  <si>
    <t>Konstrukce truhlářské</t>
  </si>
  <si>
    <t>771</t>
  </si>
  <si>
    <t>Podlahy z dlaždic a obklady</t>
  </si>
  <si>
    <t>784</t>
  </si>
  <si>
    <t>Malby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</si>
  <si>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</si>
  <si>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</si>
  <si>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</si>
  <si>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</si>
  <si>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</si>
  <si>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</si>
  <si>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</si>
  <si>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</si>
  <si>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</si>
  <si>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</si>
  <si>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</si>
  <si>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</si>
  <si>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</si>
  <si>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</si>
  <si>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</si>
  <si>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</si>
  <si>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</si>
  <si>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</si>
  <si>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</si>
  <si>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</si>
  <si>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</si>
  <si>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</si>
  <si>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</si>
  <si>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</si>
  <si>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</si>
  <si>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</si>
  <si>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</si>
  <si>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</si>
  <si>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</si>
  <si>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</si>
  <si>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</si>
  <si>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342262641R00</t>
  </si>
  <si>
    <t xml:space="preserve">Příčky ze systémových cement.desek potažené tkaninou ze skel.vláken volně stojící předsazená stěna tloušťky 100 mm, 1x opláštěné, deskami tl. 12,5 mm, bez izolace,  </t>
  </si>
  <si>
    <t>m2</t>
  </si>
  <si>
    <t>RTS 21/ II</t>
  </si>
  <si>
    <t>Práce</t>
  </si>
  <si>
    <t>POL1_</t>
  </si>
  <si>
    <t>před mozaiku : 5,20*3,25</t>
  </si>
  <si>
    <t>VV</t>
  </si>
  <si>
    <t>SPU</t>
  </si>
  <si>
    <t>602015193R00</t>
  </si>
  <si>
    <t>Omítka stěn z hotových směsí Doplňkové práce pro omítky stěn z hotových směsí
 podkladní nátěr pod tenkovrstvé omítky</t>
  </si>
  <si>
    <t>po jednotlivých vrstvách</t>
  </si>
  <si>
    <t>SPI</t>
  </si>
  <si>
    <t>Odkaz na mn. položky pořadí 11 : 126,00000</t>
  </si>
  <si>
    <t>612409991R00</t>
  </si>
  <si>
    <t>Začištění omítek kolem oken, dveří a obkladů apod. maltou vápenou</t>
  </si>
  <si>
    <t>m</t>
  </si>
  <si>
    <t>2*(2*2,10+1,80)</t>
  </si>
  <si>
    <t>612425931R00</t>
  </si>
  <si>
    <t>Omítka vápenná vnitřního ostění omítkou štukovou</t>
  </si>
  <si>
    <t>okenního nebo dveřního, z pomocného pracovního lešení o výšce podlahy do 1900 mm a pro zatížení do 1,5 kPa,</t>
  </si>
  <si>
    <t>2*(1,80+2,10)*0,36-(1,80*0,36)</t>
  </si>
  <si>
    <t>622432112R00</t>
  </si>
  <si>
    <t>Omítky vnější stěn z umělého kamene v přírodní barvě drtí dekorativní střednězrnné, akrylátové</t>
  </si>
  <si>
    <t xml:space="preserve">Dekorativní omítka na bázi akrylátových pryskyřic, nanáší se na podkladní nátěr G700. Je vysoce mechanicky odolná, vodoodpudivá, snadno udržovatelná, omyvatelná, odolná povětrnostním vlivům a průmyslovým zplodinám. : </t>
  </si>
  <si>
    <t xml:space="preserve">Spotřeba 6 kg/m2. : </t>
  </si>
  <si>
    <t>Odkaz na mn. položky pořadí 2 : 126,00000</t>
  </si>
  <si>
    <t>941955002R00</t>
  </si>
  <si>
    <t>Lešení lehké pracovní pomocné pomocné, o výšce lešeňové podlahy přes 1,2 do 1,9 m</t>
  </si>
  <si>
    <t>5,20*1,00</t>
  </si>
  <si>
    <t>952901111R00</t>
  </si>
  <si>
    <t>Vyčištění budov a ostatních objektů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 před předáním do užívání světlá výška podlaží do 4 m</t>
  </si>
  <si>
    <t>chodba : (26,50+15,50)*2,95</t>
  </si>
  <si>
    <t>vestibul : 14,40*17,53</t>
  </si>
  <si>
    <t>968071125R00</t>
  </si>
  <si>
    <t>Vyvěšení nebo zavěšení kovových křídel dveří, plochy do 2 m2</t>
  </si>
  <si>
    <t>kus</t>
  </si>
  <si>
    <t>s případným uložením a opětovným zavěšením po provedení stavebních změn,</t>
  </si>
  <si>
    <t>2</t>
  </si>
  <si>
    <t>968072456R00</t>
  </si>
  <si>
    <t>Vybourání a vyjmutí kovových rámů a rolet rámů, včetně pomocného lešení o výšce podlahy do 1900 mm a pro zatížení do 1,5 kPa  (150 kg/m2) dveřních zárubní, plochy přes 2 m2</t>
  </si>
  <si>
    <t>spojovací dveře z chodby : 1,80*2,10</t>
  </si>
  <si>
    <t>999281145R00</t>
  </si>
  <si>
    <t>Přesun hmot pro opravy a údržbu objektů pro opravy a údržbu dosavadních objektů včetně vnějších plášťů
 výšky do 6 m, nošením</t>
  </si>
  <si>
    <t>t</t>
  </si>
  <si>
    <t>Přesun hmot</t>
  </si>
  <si>
    <t>POL7_</t>
  </si>
  <si>
    <t>oborů 801, 803, 811 a 812</t>
  </si>
  <si>
    <t>766411811R00</t>
  </si>
  <si>
    <t>Demontáž obložení stěn panely velikosti do 1,5 m2</t>
  </si>
  <si>
    <t>Bez odečtu otvorů a přičtení ostění. : 2*((26,50+15,50)*1,50)</t>
  </si>
  <si>
    <t>998766201R00</t>
  </si>
  <si>
    <t>Přesun hmot pro konstrukce truhlářské v objektech výšky do 6 m</t>
  </si>
  <si>
    <t>50 m vodorovně</t>
  </si>
  <si>
    <t>771445014R00</t>
  </si>
  <si>
    <t>Montáž soklíků z dlaždic hutných a polohutných na výšku 100 mm, soklíků vodorovných, do flexibilního tmele</t>
  </si>
  <si>
    <t>Po odstranění dřevěného obkladu stěn bez odečtu otvorů a přičtení ostění. : (26,50+15,50)*2</t>
  </si>
  <si>
    <t>771577843R00</t>
  </si>
  <si>
    <t>Montáž podlah vnitřních z dlaždic keramických Hrany schodů, dilatační, koutové, ukončovací a přechodové profily profily dilatační s bočními díly z tvrdého PVC, horní dilatační zóna je z měkké plastické hmoty a tvoří 10 mm širokou pohledovou plochu, výšky 10 mm</t>
  </si>
  <si>
    <t>Odkaz na mn. položky pořadí 15 : 5,90000</t>
  </si>
  <si>
    <t>771578012R00</t>
  </si>
  <si>
    <t>Montáž podlah vnitřních z dlaždic keramických Zvláštní úpravy spár spára rohová, spojovací, dilatační - silikonem</t>
  </si>
  <si>
    <t>dilatační spára : 2*2,95</t>
  </si>
  <si>
    <t>771579793R00</t>
  </si>
  <si>
    <t>Montáž podlah vnitřních z dlaždic keramických Příplatky k položkám montáže podlah keramických příplatek za spárovací hmotu - plošně</t>
  </si>
  <si>
    <t>Odkaz na mn. položky pořadí 13 : 84,00000*0,09</t>
  </si>
  <si>
    <t>Odkaz na mn. položky pořadí 18 : 123,90000</t>
  </si>
  <si>
    <t>771100020RA0</t>
  </si>
  <si>
    <t>Vyrovnání podkladů pod dlažby stěrkovými hmotami tl. 10 mm, použití v interiéru, s penetrací</t>
  </si>
  <si>
    <t>Agregovaná položka</t>
  </si>
  <si>
    <t>POL2_</t>
  </si>
  <si>
    <t>(26,50+15,50)*2,95</t>
  </si>
  <si>
    <t>771570014RAI</t>
  </si>
  <si>
    <t>Dlažba z dlaždic keramických 30 x 30 cm, položených do tmele,  , bez dodávky dlažby</t>
  </si>
  <si>
    <t xml:space="preserve">Montáž na stávající dlažbu. : </t>
  </si>
  <si>
    <t>Odkaz na mn. položky pořadí 17 : 123,90000</t>
  </si>
  <si>
    <t>59764203R</t>
  </si>
  <si>
    <t>dlažba keramická š = 300 mm; l = 300 mm; h = 9,0 mm; povrch matný; pro interiér i exteriér</t>
  </si>
  <si>
    <t>Specifikace</t>
  </si>
  <si>
    <t>POL3_</t>
  </si>
  <si>
    <t>59764241R</t>
  </si>
  <si>
    <t>dlažba keramická sokl; š = 80 mm; l = 300 mm; h = 9,0 mm; povrch matný; pro interiér i exteriér</t>
  </si>
  <si>
    <t>2*((26,50+15,50)/0,30)</t>
  </si>
  <si>
    <t>998771201R00</t>
  </si>
  <si>
    <t>Přesun hmot pro podlahy z dlaždic v objektech výšky do 6 m</t>
  </si>
  <si>
    <t>784111101R00</t>
  </si>
  <si>
    <t>Příprava povrchu Penetrace (napouštění) podkladu disperzní, jednonásobná</t>
  </si>
  <si>
    <t>Odkaz na mn. položky pořadí 4 : 2,16000</t>
  </si>
  <si>
    <t>784111701R00</t>
  </si>
  <si>
    <t>Odkaz na mn. položky pořadí 1 : 16,90000</t>
  </si>
  <si>
    <t>784115212R00</t>
  </si>
  <si>
    <t>Malby z malířských směsí  ,  , bělost 82 %, dvojnásobné</t>
  </si>
  <si>
    <t>Odkaz na mn. položky pořadí 22 : 2,16000</t>
  </si>
  <si>
    <t>784115722R00</t>
  </si>
  <si>
    <t>Malby z malířských směsí omyvatelných, pro sádrokarton,  , barevné, dvojnásobné</t>
  </si>
  <si>
    <t>Odkaz na mn. položky pořadí 23 : 16,90000</t>
  </si>
  <si>
    <t>784011222RT2</t>
  </si>
  <si>
    <t>Ostatní práce zakrytí podlah,  , včetně papírové lepenky</t>
  </si>
  <si>
    <t>V prostoru vybouraných dveří. : 2,95*5,00</t>
  </si>
  <si>
    <t>979091211R00</t>
  </si>
  <si>
    <t>Vodorovné přemístění suti do 7 km</t>
  </si>
  <si>
    <t>Přesun suti</t>
  </si>
  <si>
    <t>POL8_</t>
  </si>
  <si>
    <t>979091221R00</t>
  </si>
  <si>
    <t>Vodorovné přemístění suti za každý další 1 km</t>
  </si>
  <si>
    <t>979011211R00</t>
  </si>
  <si>
    <t>Svislá doprava suti a vybouraných hmot nošením za prvé podlaží nad základním podlažím</t>
  </si>
  <si>
    <t>979082111R00</t>
  </si>
  <si>
    <t>Vnitrostaveništní doprava suti a vybouraných hmot do 10 m</t>
  </si>
  <si>
    <t>979082121R00</t>
  </si>
  <si>
    <t>Vnitrostaveništní doprava suti a vybouraných hmot příplatek k ceně za každých dalších 5 m</t>
  </si>
  <si>
    <t>979990161R00</t>
  </si>
  <si>
    <t>Poplatek za skládku dřevo, skupina 17 02 01 z Katalogu odpadů</t>
  </si>
  <si>
    <t>979093111R00</t>
  </si>
  <si>
    <t>Uložení suti na skládku bez zhutnění</t>
  </si>
  <si>
    <t>s hrubým urovnáním,</t>
  </si>
  <si>
    <t>005121 R</t>
  </si>
  <si>
    <t>Zařízení staveniště</t>
  </si>
  <si>
    <t>Soubor</t>
  </si>
  <si>
    <t>Indiv</t>
  </si>
  <si>
    <t>VRN</t>
  </si>
  <si>
    <t>POL99_1</t>
  </si>
  <si>
    <t>005122 R</t>
  </si>
  <si>
    <t>Provozní vlivy</t>
  </si>
  <si>
    <t>POL99_2</t>
  </si>
  <si>
    <t>005123 R</t>
  </si>
  <si>
    <t>Územní vlivy</t>
  </si>
  <si>
    <t>POL99_0</t>
  </si>
  <si>
    <t>005211010R</t>
  </si>
  <si>
    <t>Předání a převzetí staveniště</t>
  </si>
  <si>
    <t>POL99_8</t>
  </si>
  <si>
    <t>Náklady spojené s účastí zhotovitele na předání a převzetí staveniště.</t>
  </si>
  <si>
    <t>POP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</si>
  <si>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</si>
  <si>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</si>
  <si>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</si>
  <si>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005211040R</t>
  </si>
  <si>
    <t xml:space="preserve">Užívání veřejných ploch a prostranství  </t>
  </si>
  <si>
    <t>005211080R</t>
  </si>
  <si>
    <t xml:space="preserve">Bezpečnostní a hygienická opatření na staveništi </t>
  </si>
  <si>
    <t>005231010R</t>
  </si>
  <si>
    <t>Revize</t>
  </si>
  <si>
    <t>náklady spojené s provedením všech technickými normami předepsaných zkoušek a revizí stavebních konstrukcí nebo stavebních prací.</t>
  </si>
  <si>
    <t>00524 R</t>
  </si>
  <si>
    <t>Předání a převzetí díla</t>
  </si>
  <si>
    <t>Náklady zhotovitele, které vzniknou v souvislosti s povinnostmi zhotovitele při předání a převzetí díla.</t>
  </si>
  <si>
    <t>SUM</t>
  </si>
  <si>
    <t>END</t>
  </si>
  <si>
    <t xml:space="preserve">ZŠ a MŠ Emy Destinové ČB -           stavební úpravy chodby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</si>
</sst>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</numFmts>
  <fonts count="5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E"/>
      <family val="0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D6E1EE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3" fillId="33" borderId="0" xfId="0" applyFont="1" applyFill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31" xfId="0" applyNumberFormat="1" applyFont="1" applyBorder="1" applyAlignment="1">
      <alignment horizontal="right" vertical="center" indent="1"/>
    </xf>
    <xf numFmtId="4" fontId="10" fillId="0" borderId="20" xfId="0" applyNumberFormat="1" applyFont="1" applyBorder="1" applyAlignment="1">
      <alignment horizontal="right" vertical="center" indent="1"/>
    </xf>
    <xf numFmtId="1" fontId="0" fillId="0" borderId="15" xfId="0" applyNumberFormat="1" applyBorder="1" applyAlignment="1">
      <alignment horizontal="right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31" xfId="0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 horizontal="right" vertical="center" indent="1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31" xfId="0" applyNumberFormat="1" applyBorder="1" applyAlignment="1">
      <alignment vertical="center" shrinkToFit="1"/>
    </xf>
    <xf numFmtId="4" fontId="0" fillId="0" borderId="10" xfId="0" applyNumberFormat="1" applyBorder="1" applyAlignment="1">
      <alignment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indent="1"/>
    </xf>
    <xf numFmtId="0" fontId="0" fillId="34" borderId="0" xfId="0" applyFill="1" applyAlignment="1">
      <alignment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indent="1"/>
    </xf>
    <xf numFmtId="49" fontId="5" fillId="34" borderId="0" xfId="0" applyNumberFormat="1" applyFont="1" applyFill="1" applyAlignment="1">
      <alignment horizontal="left" vertical="center" wrapText="1"/>
    </xf>
    <xf numFmtId="0" fontId="0" fillId="34" borderId="16" xfId="0" applyFill="1" applyBorder="1" applyAlignment="1">
      <alignment horizontal="left" vertical="center" indent="1"/>
    </xf>
    <xf numFmtId="0" fontId="0" fillId="34" borderId="15" xfId="0" applyFill="1" applyBorder="1" applyAlignment="1">
      <alignment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0" fontId="5" fillId="35" borderId="22" xfId="0" applyFont="1" applyFill="1" applyBorder="1" applyAlignment="1" applyProtection="1">
      <alignment horizontal="left" vertical="center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/>
      <protection locked="0"/>
    </xf>
    <xf numFmtId="0" fontId="0" fillId="35" borderId="15" xfId="0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Alignment="1" applyProtection="1">
      <alignment horizontal="left" vertical="center"/>
      <protection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32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6" borderId="33" xfId="0" applyNumberFormat="1" applyFont="1" applyFill="1" applyBorder="1" applyAlignment="1">
      <alignment vertical="center"/>
    </xf>
    <xf numFmtId="4" fontId="3" fillId="36" borderId="34" xfId="0" applyNumberFormat="1" applyFont="1" applyFill="1" applyBorder="1" applyAlignment="1">
      <alignment vertical="center" wrapText="1"/>
    </xf>
    <xf numFmtId="4" fontId="7" fillId="36" borderId="35" xfId="0" applyNumberFormat="1" applyFont="1" applyFill="1" applyBorder="1" applyAlignment="1">
      <alignment horizontal="center" vertical="center" wrapText="1" shrinkToFit="1"/>
    </xf>
    <xf numFmtId="4" fontId="3" fillId="36" borderId="33" xfId="0" applyNumberFormat="1" applyFont="1" applyFill="1" applyBorder="1" applyAlignment="1">
      <alignment horizontal="center" vertical="center" wrapText="1" shrinkToFit="1"/>
    </xf>
    <xf numFmtId="4" fontId="3" fillId="36" borderId="35" xfId="0" applyNumberFormat="1" applyFont="1" applyFill="1" applyBorder="1" applyAlignment="1">
      <alignment horizontal="center" vertical="center" wrapText="1" shrinkToFit="1"/>
    </xf>
    <xf numFmtId="3" fontId="3" fillId="36" borderId="35" xfId="0" applyNumberFormat="1" applyFont="1" applyFill="1" applyBorder="1" applyAlignment="1">
      <alignment horizontal="center" vertical="center" wrapText="1"/>
    </xf>
    <xf numFmtId="4" fontId="0" fillId="0" borderId="36" xfId="0" applyNumberFormat="1" applyBorder="1" applyAlignment="1">
      <alignment vertical="center"/>
    </xf>
    <xf numFmtId="4" fontId="0" fillId="0" borderId="37" xfId="0" applyNumberFormat="1" applyBorder="1" applyAlignment="1">
      <alignment vertical="center" wrapText="1"/>
    </xf>
    <xf numFmtId="4" fontId="3" fillId="0" borderId="37" xfId="0" applyNumberFormat="1" applyFont="1" applyBorder="1" applyAlignment="1">
      <alignment horizontal="right" vertical="center" wrapText="1" shrinkToFit="1"/>
    </xf>
    <xf numFmtId="4" fontId="3" fillId="0" borderId="37" xfId="0" applyNumberFormat="1" applyFont="1" applyBorder="1" applyAlignment="1">
      <alignment horizontal="right" vertical="center" shrinkToFit="1"/>
    </xf>
    <xf numFmtId="4" fontId="0" fillId="0" borderId="37" xfId="0" applyNumberFormat="1" applyBorder="1" applyAlignment="1">
      <alignment vertical="center" shrinkToFit="1"/>
    </xf>
    <xf numFmtId="4" fontId="0" fillId="0" borderId="38" xfId="0" applyNumberFormat="1" applyBorder="1" applyAlignment="1">
      <alignment vertical="center" shrinkToFit="1"/>
    </xf>
    <xf numFmtId="3" fontId="0" fillId="0" borderId="38" xfId="0" applyNumberFormat="1" applyBorder="1" applyAlignment="1">
      <alignment vertical="center"/>
    </xf>
    <xf numFmtId="4" fontId="5" fillId="0" borderId="36" xfId="0" applyNumberFormat="1" applyFont="1" applyBorder="1" applyAlignment="1">
      <alignment vertical="center"/>
    </xf>
    <xf numFmtId="4" fontId="5" fillId="0" borderId="37" xfId="0" applyNumberFormat="1" applyFont="1" applyBorder="1" applyAlignment="1">
      <alignment vertical="center" wrapText="1"/>
    </xf>
    <xf numFmtId="4" fontId="5" fillId="0" borderId="37" xfId="0" applyNumberFormat="1" applyFont="1" applyBorder="1" applyAlignment="1">
      <alignment vertical="center" wrapText="1" shrinkToFit="1"/>
    </xf>
    <xf numFmtId="4" fontId="5" fillId="0" borderId="37" xfId="0" applyNumberFormat="1" applyFont="1" applyBorder="1" applyAlignment="1">
      <alignment vertical="center" shrinkToFit="1"/>
    </xf>
    <xf numFmtId="4" fontId="5" fillId="0" borderId="38" xfId="0" applyNumberFormat="1" applyFont="1" applyBorder="1" applyAlignment="1">
      <alignment vertical="center" shrinkToFit="1"/>
    </xf>
    <xf numFmtId="3" fontId="5" fillId="0" borderId="38" xfId="0" applyNumberFormat="1" applyFont="1" applyBorder="1" applyAlignment="1">
      <alignment vertical="center"/>
    </xf>
    <xf numFmtId="4" fontId="0" fillId="0" borderId="36" xfId="0" applyNumberFormat="1" applyBorder="1" applyAlignment="1">
      <alignment horizontal="left" vertical="center"/>
    </xf>
    <xf numFmtId="4" fontId="0" fillId="0" borderId="37" xfId="0" applyNumberFormat="1" applyBorder="1" applyAlignment="1">
      <alignment vertical="center" wrapText="1" shrinkToFit="1"/>
    </xf>
    <xf numFmtId="4" fontId="0" fillId="34" borderId="39" xfId="0" applyNumberFormat="1" applyFill="1" applyBorder="1" applyAlignment="1">
      <alignment vertical="center"/>
    </xf>
    <xf numFmtId="4" fontId="0" fillId="34" borderId="40" xfId="0" applyNumberFormat="1" applyFill="1" applyBorder="1" applyAlignment="1">
      <alignment vertical="center"/>
    </xf>
    <xf numFmtId="4" fontId="51" fillId="34" borderId="40" xfId="0" applyNumberFormat="1" applyFont="1" applyFill="1" applyBorder="1" applyAlignment="1">
      <alignment vertical="center" wrapText="1" shrinkToFit="1"/>
    </xf>
    <xf numFmtId="4" fontId="51" fillId="34" borderId="40" xfId="0" applyNumberFormat="1" applyFont="1" applyFill="1" applyBorder="1" applyAlignment="1">
      <alignment vertical="center" shrinkToFit="1"/>
    </xf>
    <xf numFmtId="4" fontId="0" fillId="34" borderId="41" xfId="0" applyNumberFormat="1" applyFill="1" applyBorder="1" applyAlignment="1">
      <alignment vertical="center" shrinkToFit="1"/>
    </xf>
    <xf numFmtId="3" fontId="0" fillId="34" borderId="41" xfId="0" applyNumberFormat="1" applyFill="1" applyBorder="1" applyAlignment="1">
      <alignment vertical="center"/>
    </xf>
    <xf numFmtId="0" fontId="4" fillId="34" borderId="42" xfId="0" applyFont="1" applyFill="1" applyBorder="1" applyAlignment="1">
      <alignment horizontal="left" vertical="center" indent="1"/>
    </xf>
    <xf numFmtId="0" fontId="5" fillId="34" borderId="43" xfId="0" applyFont="1" applyFill="1" applyBorder="1" applyAlignment="1">
      <alignment horizontal="left" vertical="center" wrapText="1"/>
    </xf>
    <xf numFmtId="0" fontId="0" fillId="34" borderId="43" xfId="0" applyFill="1" applyBorder="1" applyAlignment="1">
      <alignment horizontal="left" vertical="center" wrapText="1"/>
    </xf>
    <xf numFmtId="4" fontId="4" fillId="34" borderId="43" xfId="0" applyNumberFormat="1" applyFont="1" applyFill="1" applyBorder="1" applyAlignment="1">
      <alignment horizontal="left" vertical="center"/>
    </xf>
    <xf numFmtId="2" fontId="9" fillId="34" borderId="43" xfId="0" applyNumberFormat="1" applyFont="1" applyFill="1" applyBorder="1" applyAlignment="1">
      <alignment horizontal="right" vertical="center"/>
    </xf>
    <xf numFmtId="49" fontId="0" fillId="34" borderId="44" xfId="0" applyNumberFormat="1" applyFill="1" applyBorder="1" applyAlignment="1">
      <alignment horizontal="left" vertical="center"/>
    </xf>
    <xf numFmtId="0" fontId="0" fillId="34" borderId="43" xfId="0" applyFill="1" applyBorder="1" applyAlignment="1">
      <alignment wrapText="1"/>
    </xf>
    <xf numFmtId="0" fontId="0" fillId="34" borderId="43" xfId="0" applyFill="1" applyBorder="1" applyAlignment="1">
      <alignment/>
    </xf>
    <xf numFmtId="4" fontId="9" fillId="34" borderId="43" xfId="0" applyNumberFormat="1" applyFont="1" applyFill="1" applyBorder="1" applyAlignment="1">
      <alignment horizontal="right" vertical="center"/>
    </xf>
    <xf numFmtId="49" fontId="5" fillId="34" borderId="4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/>
    </xf>
    <xf numFmtId="0" fontId="29" fillId="36" borderId="33" xfId="0" applyFont="1" applyFill="1" applyBorder="1" applyAlignment="1">
      <alignment horizontal="center" vertical="center" wrapText="1"/>
    </xf>
    <xf numFmtId="0" fontId="29" fillId="36" borderId="34" xfId="0" applyFont="1" applyFill="1" applyBorder="1" applyAlignment="1">
      <alignment horizontal="center" vertical="center" wrapText="1"/>
    </xf>
    <xf numFmtId="0" fontId="29" fillId="36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vertical="center" wrapText="1"/>
    </xf>
    <xf numFmtId="0" fontId="3" fillId="34" borderId="39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 wrapText="1"/>
    </xf>
    <xf numFmtId="0" fontId="3" fillId="34" borderId="40" xfId="0" applyFont="1" applyFill="1" applyBorder="1" applyAlignment="1">
      <alignment vertical="center" wrapText="1"/>
    </xf>
    <xf numFmtId="3" fontId="3" fillId="0" borderId="38" xfId="0" applyNumberFormat="1" applyFont="1" applyBorder="1" applyAlignment="1">
      <alignment vertical="center"/>
    </xf>
    <xf numFmtId="3" fontId="3" fillId="34" borderId="41" xfId="0" applyNumberFormat="1" applyFont="1" applyFill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34" borderId="41" xfId="0" applyNumberFormat="1" applyFont="1" applyFill="1" applyBorder="1" applyAlignment="1">
      <alignment horizontal="center" vertical="center"/>
    </xf>
    <xf numFmtId="4" fontId="3" fillId="34" borderId="41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0" borderId="25" xfId="0" applyFont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0" fontId="0" fillId="36" borderId="26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5" xfId="0" applyFill="1" applyBorder="1" applyAlignment="1">
      <alignment horizontal="center"/>
    </xf>
    <xf numFmtId="49" fontId="0" fillId="36" borderId="25" xfId="0" applyNumberFormat="1" applyFill="1" applyBorder="1" applyAlignment="1">
      <alignment/>
    </xf>
    <xf numFmtId="0" fontId="0" fillId="36" borderId="25" xfId="0" applyFill="1" applyBorder="1" applyAlignment="1">
      <alignment wrapText="1"/>
    </xf>
    <xf numFmtId="0" fontId="30" fillId="0" borderId="0" xfId="0" applyFont="1" applyAlignment="1">
      <alignment/>
    </xf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4" borderId="26" xfId="0" applyFont="1" applyFill="1" applyBorder="1" applyAlignment="1">
      <alignment vertical="top"/>
    </xf>
    <xf numFmtId="49" fontId="5" fillId="34" borderId="17" xfId="0" applyNumberFormat="1" applyFont="1" applyFill="1" applyBorder="1" applyAlignment="1">
      <alignment vertical="top"/>
    </xf>
    <xf numFmtId="0" fontId="5" fillId="34" borderId="17" xfId="0" applyFont="1" applyFill="1" applyBorder="1" applyAlignment="1">
      <alignment horizontal="center" vertical="top"/>
    </xf>
    <xf numFmtId="0" fontId="5" fillId="34" borderId="17" xfId="0" applyFont="1" applyFill="1" applyBorder="1" applyAlignment="1">
      <alignment vertical="top"/>
    </xf>
    <xf numFmtId="0" fontId="30" fillId="0" borderId="0" xfId="0" applyFont="1" applyBorder="1" applyAlignment="1">
      <alignment vertical="top"/>
    </xf>
    <xf numFmtId="49" fontId="30" fillId="0" borderId="0" xfId="0" applyNumberFormat="1" applyFont="1" applyBorder="1" applyAlignment="1">
      <alignment vertical="top"/>
    </xf>
    <xf numFmtId="0" fontId="30" fillId="0" borderId="0" xfId="0" applyFont="1" applyBorder="1" applyAlignment="1">
      <alignment horizontal="center" vertical="top" shrinkToFit="1"/>
    </xf>
    <xf numFmtId="164" fontId="30" fillId="0" borderId="0" xfId="0" applyNumberFormat="1" applyFont="1" applyBorder="1" applyAlignment="1">
      <alignment vertical="top" shrinkToFit="1"/>
    </xf>
    <xf numFmtId="4" fontId="30" fillId="0" borderId="0" xfId="0" applyNumberFormat="1" applyFont="1" applyBorder="1" applyAlignment="1">
      <alignment vertical="top" shrinkToFit="1"/>
    </xf>
    <xf numFmtId="4" fontId="30" fillId="35" borderId="0" xfId="0" applyNumberFormat="1" applyFont="1" applyFill="1" applyBorder="1" applyAlignment="1" applyProtection="1">
      <alignment vertical="top" shrinkToFit="1"/>
      <protection locked="0"/>
    </xf>
    <xf numFmtId="164" fontId="31" fillId="0" borderId="0" xfId="0" applyNumberFormat="1" applyFont="1" applyBorder="1" applyAlignment="1">
      <alignment horizontal="center" vertical="top" wrapText="1" shrinkToFit="1"/>
    </xf>
    <xf numFmtId="164" fontId="31" fillId="0" borderId="0" xfId="0" applyNumberFormat="1" applyFont="1" applyBorder="1" applyAlignment="1">
      <alignment vertical="top" wrapText="1" shrinkToFit="1"/>
    </xf>
    <xf numFmtId="4" fontId="5" fillId="34" borderId="0" xfId="0" applyNumberFormat="1" applyFont="1" applyFill="1" applyBorder="1" applyAlignment="1">
      <alignment vertical="top" shrinkToFit="1"/>
    </xf>
    <xf numFmtId="0" fontId="5" fillId="34" borderId="45" xfId="0" applyFont="1" applyFill="1" applyBorder="1" applyAlignment="1">
      <alignment vertical="top"/>
    </xf>
    <xf numFmtId="49" fontId="5" fillId="34" borderId="22" xfId="0" applyNumberFormat="1" applyFont="1" applyFill="1" applyBorder="1" applyAlignment="1">
      <alignment vertical="top"/>
    </xf>
    <xf numFmtId="0" fontId="5" fillId="34" borderId="22" xfId="0" applyFont="1" applyFill="1" applyBorder="1" applyAlignment="1">
      <alignment horizontal="center" vertical="top" shrinkToFit="1"/>
    </xf>
    <xf numFmtId="164" fontId="5" fillId="34" borderId="22" xfId="0" applyNumberFormat="1" applyFont="1" applyFill="1" applyBorder="1" applyAlignment="1">
      <alignment vertical="top" shrinkToFit="1"/>
    </xf>
    <xf numFmtId="4" fontId="5" fillId="34" borderId="22" xfId="0" applyNumberFormat="1" applyFont="1" applyFill="1" applyBorder="1" applyAlignment="1">
      <alignment vertical="top" shrinkToFit="1"/>
    </xf>
    <xf numFmtId="4" fontId="5" fillId="34" borderId="46" xfId="0" applyNumberFormat="1" applyFont="1" applyFill="1" applyBorder="1" applyAlignment="1">
      <alignment vertical="top" shrinkToFit="1"/>
    </xf>
    <xf numFmtId="0" fontId="30" fillId="0" borderId="47" xfId="0" applyFont="1" applyBorder="1" applyAlignment="1">
      <alignment vertical="top"/>
    </xf>
    <xf numFmtId="49" fontId="30" fillId="0" borderId="48" xfId="0" applyNumberFormat="1" applyFont="1" applyBorder="1" applyAlignment="1">
      <alignment vertical="top"/>
    </xf>
    <xf numFmtId="0" fontId="30" fillId="0" borderId="48" xfId="0" applyFont="1" applyBorder="1" applyAlignment="1">
      <alignment horizontal="center" vertical="top" shrinkToFit="1"/>
    </xf>
    <xf numFmtId="164" fontId="30" fillId="0" borderId="48" xfId="0" applyNumberFormat="1" applyFont="1" applyBorder="1" applyAlignment="1">
      <alignment vertical="top" shrinkToFit="1"/>
    </xf>
    <xf numFmtId="4" fontId="30" fillId="35" borderId="48" xfId="0" applyNumberFormat="1" applyFont="1" applyFill="1" applyBorder="1" applyAlignment="1" applyProtection="1">
      <alignment vertical="top" shrinkToFit="1"/>
      <protection locked="0"/>
    </xf>
    <xf numFmtId="4" fontId="30" fillId="0" borderId="48" xfId="0" applyNumberFormat="1" applyFont="1" applyBorder="1" applyAlignment="1">
      <alignment vertical="top" shrinkToFit="1"/>
    </xf>
    <xf numFmtId="4" fontId="30" fillId="0" borderId="49" xfId="0" applyNumberFormat="1" applyFont="1" applyBorder="1" applyAlignment="1">
      <alignment vertical="top" shrinkToFit="1"/>
    </xf>
    <xf numFmtId="164" fontId="30" fillId="35" borderId="0" xfId="0" applyNumberFormat="1" applyFont="1" applyFill="1" applyBorder="1" applyAlignment="1" applyProtection="1">
      <alignment vertical="top" shrinkToFit="1"/>
      <protection locked="0"/>
    </xf>
    <xf numFmtId="49" fontId="30" fillId="35" borderId="0" xfId="0" applyNumberFormat="1" applyFont="1" applyFill="1" applyBorder="1" applyAlignment="1" applyProtection="1">
      <alignment vertical="top"/>
      <protection locked="0"/>
    </xf>
    <xf numFmtId="0" fontId="30" fillId="0" borderId="22" xfId="0" applyNumberFormat="1" applyFont="1" applyBorder="1" applyAlignment="1">
      <alignment vertical="top" wrapText="1"/>
    </xf>
    <xf numFmtId="0" fontId="33" fillId="0" borderId="0" xfId="0" applyNumberFormat="1" applyFont="1" applyAlignment="1">
      <alignment wrapText="1"/>
    </xf>
    <xf numFmtId="0" fontId="30" fillId="0" borderId="0" xfId="0" applyNumberFormat="1" applyFont="1" applyBorder="1" applyAlignment="1">
      <alignment vertical="top" wrapText="1"/>
    </xf>
    <xf numFmtId="49" fontId="30" fillId="35" borderId="22" xfId="0" applyNumberFormat="1" applyFont="1" applyFill="1" applyBorder="1" applyAlignment="1" applyProtection="1">
      <alignment vertical="top"/>
      <protection locked="0"/>
    </xf>
    <xf numFmtId="0" fontId="32" fillId="0" borderId="22" xfId="0" applyNumberFormat="1" applyFont="1" applyBorder="1" applyAlignment="1">
      <alignment vertical="top" wrapText="1"/>
    </xf>
    <xf numFmtId="4" fontId="5" fillId="34" borderId="31" xfId="0" applyNumberFormat="1" applyFont="1" applyFill="1" applyBorder="1" applyAlignment="1">
      <alignment vertical="top"/>
    </xf>
    <xf numFmtId="49" fontId="5" fillId="34" borderId="22" xfId="0" applyNumberFormat="1" applyFont="1" applyFill="1" applyBorder="1" applyAlignment="1">
      <alignment horizontal="left" vertical="top" wrapText="1"/>
    </xf>
    <xf numFmtId="49" fontId="30" fillId="0" borderId="48" xfId="0" applyNumberFormat="1" applyFont="1" applyBorder="1" applyAlignment="1">
      <alignment horizontal="left" vertical="top" wrapText="1"/>
    </xf>
    <xf numFmtId="164" fontId="31" fillId="0" borderId="0" xfId="0" applyNumberFormat="1" applyFont="1" applyBorder="1" applyAlignment="1" quotePrefix="1">
      <alignment horizontal="left" vertical="top" wrapText="1"/>
    </xf>
    <xf numFmtId="49" fontId="30" fillId="35" borderId="0" xfId="0" applyNumberFormat="1" applyFont="1" applyFill="1" applyBorder="1" applyAlignment="1" applyProtection="1">
      <alignment horizontal="left" vertical="top" wrapText="1"/>
      <protection locked="0"/>
    </xf>
    <xf numFmtId="0" fontId="30" fillId="0" borderId="22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top" wrapText="1"/>
    </xf>
    <xf numFmtId="0" fontId="30" fillId="0" borderId="0" xfId="0" applyNumberFormat="1" applyFont="1" applyBorder="1" applyAlignment="1">
      <alignment horizontal="left" vertical="top" wrapText="1"/>
    </xf>
    <xf numFmtId="49" fontId="30" fillId="35" borderId="22" xfId="0" applyNumberFormat="1" applyFont="1" applyFill="1" applyBorder="1" applyAlignment="1" applyProtection="1">
      <alignment horizontal="left" vertical="top" wrapText="1"/>
      <protection locked="0"/>
    </xf>
    <xf numFmtId="0" fontId="32" fillId="0" borderId="22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4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0" fillId="0" borderId="1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49" fontId="0" fillId="0" borderId="26" xfId="0" applyNumberFormat="1" applyBorder="1" applyAlignment="1">
      <alignment horizontal="left" vertical="center"/>
    </xf>
    <xf numFmtId="49" fontId="0" fillId="0" borderId="17" xfId="0" applyNumberFormat="1" applyBorder="1" applyAlignment="1">
      <alignment horizontal="left" vertical="center"/>
    </xf>
    <xf numFmtId="0" fontId="0" fillId="34" borderId="17" xfId="0" applyFill="1" applyBorder="1" applyAlignment="1">
      <alignment horizontal="left" vertical="center" wrapText="1"/>
    </xf>
    <xf numFmtId="0" fontId="0" fillId="34" borderId="31" xfId="0" applyFill="1" applyBorder="1" applyAlignment="1">
      <alignment horizontal="left" vertical="center" wrapText="1"/>
    </xf>
    <xf numFmtId="49" fontId="0" fillId="34" borderId="26" xfId="0" applyNumberFormat="1" applyFill="1" applyBorder="1" applyAlignment="1">
      <alignment horizontal="left" vertical="center"/>
    </xf>
    <xf numFmtId="49" fontId="0" fillId="34" borderId="17" xfId="0" applyNumberFormat="1" applyFill="1" applyBorder="1" applyAlignment="1">
      <alignment horizontal="left" vertical="center"/>
    </xf>
    <xf numFmtId="0" fontId="4" fillId="34" borderId="22" xfId="0" applyFont="1" applyFill="1" applyBorder="1" applyAlignment="1">
      <alignment horizontal="left" vertical="center" wrapText="1"/>
    </xf>
    <xf numFmtId="0" fontId="4" fillId="34" borderId="23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49" fontId="5" fillId="0" borderId="15" xfId="0" applyNumberFormat="1" applyFont="1" applyBorder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38</v>
      </c>
    </row>
    <row r="2" spans="1:7" ht="57.75" customHeight="1">
      <c r="A2" s="76" t="s">
        <v>39</v>
      </c>
      <c r="B2" s="76"/>
      <c r="C2" s="76"/>
      <c r="D2" s="76"/>
      <c r="E2" s="76"/>
      <c r="F2" s="76"/>
      <c r="G2" s="76"/>
    </row>
  </sheetData>
  <sheetProtection password="F770" sheet="1"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70"/>
  <sheetViews>
    <sheetView showGridLines="0" tabSelected="1" zoomScaleSheetLayoutView="75" zoomScalePageLayoutView="0" workbookViewId="0" topLeftCell="B1">
      <selection activeCell="D13" sqref="D13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36</v>
      </c>
      <c r="B1" s="77" t="s">
        <v>41</v>
      </c>
      <c r="C1" s="78"/>
      <c r="D1" s="78"/>
      <c r="E1" s="78"/>
      <c r="F1" s="78"/>
      <c r="G1" s="78"/>
      <c r="H1" s="78"/>
      <c r="I1" s="78"/>
      <c r="J1" s="79"/>
    </row>
    <row r="2" spans="1:15" ht="36" customHeight="1">
      <c r="A2" s="2"/>
      <c r="B2" s="112" t="s">
        <v>22</v>
      </c>
      <c r="C2" s="113"/>
      <c r="D2" s="114" t="s">
        <v>48</v>
      </c>
      <c r="E2" s="114"/>
      <c r="F2" s="262" t="s">
        <v>49</v>
      </c>
      <c r="G2" s="262"/>
      <c r="H2" s="262"/>
      <c r="I2" s="262"/>
      <c r="J2" s="263"/>
      <c r="O2" s="1"/>
    </row>
    <row r="3" spans="1:10" ht="27" customHeight="1">
      <c r="A3" s="2"/>
      <c r="B3" s="115" t="s">
        <v>46</v>
      </c>
      <c r="C3" s="113"/>
      <c r="D3" s="116" t="s">
        <v>45</v>
      </c>
      <c r="E3" s="116"/>
      <c r="F3" s="264" t="s">
        <v>44</v>
      </c>
      <c r="G3" s="264"/>
      <c r="H3" s="264"/>
      <c r="I3" s="264"/>
      <c r="J3" s="265"/>
    </row>
    <row r="4" spans="1:10" ht="23.25" customHeight="1">
      <c r="A4" s="109">
        <v>1071</v>
      </c>
      <c r="B4" s="117" t="s">
        <v>47</v>
      </c>
      <c r="C4" s="118"/>
      <c r="D4" s="119" t="s">
        <v>43</v>
      </c>
      <c r="E4" s="119"/>
      <c r="F4" s="120" t="s">
        <v>44</v>
      </c>
      <c r="G4" s="120"/>
      <c r="H4" s="120"/>
      <c r="I4" s="120"/>
      <c r="J4" s="121"/>
    </row>
    <row r="5" spans="1:10" ht="24" customHeight="1">
      <c r="A5" s="2"/>
      <c r="B5" s="31" t="s">
        <v>42</v>
      </c>
      <c r="D5" s="122" t="s">
        <v>50</v>
      </c>
      <c r="E5" s="93"/>
      <c r="F5" s="93"/>
      <c r="G5" s="93"/>
      <c r="H5" s="18" t="s">
        <v>40</v>
      </c>
      <c r="I5" s="123" t="s">
        <v>54</v>
      </c>
      <c r="J5" s="8"/>
    </row>
    <row r="6" spans="1:10" ht="15.75" customHeight="1">
      <c r="A6" s="2"/>
      <c r="B6" s="28"/>
      <c r="C6" s="55"/>
      <c r="D6" s="111" t="s">
        <v>51</v>
      </c>
      <c r="E6" s="94"/>
      <c r="F6" s="94"/>
      <c r="G6" s="94"/>
      <c r="H6" s="18" t="s">
        <v>34</v>
      </c>
      <c r="I6" s="123" t="s">
        <v>55</v>
      </c>
      <c r="J6" s="8"/>
    </row>
    <row r="7" spans="1:10" ht="15.75" customHeight="1">
      <c r="A7" s="2"/>
      <c r="B7" s="29"/>
      <c r="C7" s="56"/>
      <c r="D7" s="110" t="s">
        <v>53</v>
      </c>
      <c r="E7" s="266"/>
      <c r="F7" s="91" t="s">
        <v>52</v>
      </c>
      <c r="G7" s="91"/>
      <c r="H7" s="91"/>
      <c r="I7" s="91"/>
      <c r="J7" s="92"/>
    </row>
    <row r="8" spans="1:10" ht="24" customHeight="1" hidden="1">
      <c r="A8" s="2"/>
      <c r="B8" s="31" t="s">
        <v>20</v>
      </c>
      <c r="D8" s="51"/>
      <c r="H8" s="18" t="s">
        <v>40</v>
      </c>
      <c r="I8" s="22"/>
      <c r="J8" s="8"/>
    </row>
    <row r="9" spans="1:10" ht="15.75" customHeight="1" hidden="1">
      <c r="A9" s="2"/>
      <c r="B9" s="2"/>
      <c r="D9" s="51"/>
      <c r="H9" s="18" t="s">
        <v>34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19</v>
      </c>
      <c r="D11" s="124"/>
      <c r="E11" s="124"/>
      <c r="F11" s="124"/>
      <c r="G11" s="124"/>
      <c r="H11" s="18" t="s">
        <v>40</v>
      </c>
      <c r="I11" s="129"/>
      <c r="J11" s="8"/>
    </row>
    <row r="12" spans="1:10" ht="15.75" customHeight="1">
      <c r="A12" s="2"/>
      <c r="B12" s="28"/>
      <c r="C12" s="55"/>
      <c r="D12" s="125"/>
      <c r="E12" s="125"/>
      <c r="F12" s="125"/>
      <c r="G12" s="125"/>
      <c r="H12" s="18" t="s">
        <v>34</v>
      </c>
      <c r="I12" s="129"/>
      <c r="J12" s="8"/>
    </row>
    <row r="13" spans="1:10" ht="15.75" customHeight="1">
      <c r="A13" s="2"/>
      <c r="B13" s="29"/>
      <c r="C13" s="56"/>
      <c r="D13" s="128"/>
      <c r="E13" s="126"/>
      <c r="F13" s="127"/>
      <c r="G13" s="127"/>
      <c r="H13" s="19"/>
      <c r="I13" s="23"/>
      <c r="J13" s="34"/>
    </row>
    <row r="14" spans="1:10" ht="24" customHeight="1">
      <c r="A14" s="2"/>
      <c r="B14" s="43" t="s">
        <v>21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32</v>
      </c>
      <c r="C15" s="61"/>
      <c r="D15" s="54"/>
      <c r="E15" s="86"/>
      <c r="F15" s="86"/>
      <c r="G15" s="87"/>
      <c r="H15" s="87"/>
      <c r="I15" s="87" t="s">
        <v>29</v>
      </c>
      <c r="J15" s="88"/>
    </row>
    <row r="16" spans="1:10" ht="23.25" customHeight="1">
      <c r="A16" s="194" t="s">
        <v>24</v>
      </c>
      <c r="B16" s="38" t="s">
        <v>24</v>
      </c>
      <c r="C16" s="62"/>
      <c r="D16" s="63"/>
      <c r="E16" s="83"/>
      <c r="F16" s="84"/>
      <c r="G16" s="83"/>
      <c r="H16" s="84"/>
      <c r="I16" s="83">
        <f>SUMIF(F53:F66,A16,I53:I66)+SUMIF(F53:F66,"PSU",I53:I66)</f>
        <v>0</v>
      </c>
      <c r="J16" s="85"/>
    </row>
    <row r="17" spans="1:10" ht="23.25" customHeight="1">
      <c r="A17" s="194" t="s">
        <v>25</v>
      </c>
      <c r="B17" s="38" t="s">
        <v>25</v>
      </c>
      <c r="C17" s="62"/>
      <c r="D17" s="63"/>
      <c r="E17" s="83"/>
      <c r="F17" s="84"/>
      <c r="G17" s="83"/>
      <c r="H17" s="84"/>
      <c r="I17" s="83">
        <f>SUMIF(F53:F66,A17,I53:I66)</f>
        <v>0</v>
      </c>
      <c r="J17" s="85"/>
    </row>
    <row r="18" spans="1:10" ht="23.25" customHeight="1">
      <c r="A18" s="194" t="s">
        <v>26</v>
      </c>
      <c r="B18" s="38" t="s">
        <v>26</v>
      </c>
      <c r="C18" s="62"/>
      <c r="D18" s="63"/>
      <c r="E18" s="83"/>
      <c r="F18" s="84"/>
      <c r="G18" s="83"/>
      <c r="H18" s="84"/>
      <c r="I18" s="83">
        <f>SUMIF(F53:F66,A18,I53:I66)</f>
        <v>0</v>
      </c>
      <c r="J18" s="85"/>
    </row>
    <row r="19" spans="1:10" ht="23.25" customHeight="1">
      <c r="A19" s="194" t="s">
        <v>93</v>
      </c>
      <c r="B19" s="38" t="s">
        <v>27</v>
      </c>
      <c r="C19" s="62"/>
      <c r="D19" s="63"/>
      <c r="E19" s="83"/>
      <c r="F19" s="84"/>
      <c r="G19" s="83"/>
      <c r="H19" s="84"/>
      <c r="I19" s="83">
        <f>SUMIF(F53:F66,A19,I53:I66)</f>
        <v>0</v>
      </c>
      <c r="J19" s="85"/>
    </row>
    <row r="20" spans="1:10" ht="23.25" customHeight="1">
      <c r="A20" s="194" t="s">
        <v>94</v>
      </c>
      <c r="B20" s="38" t="s">
        <v>28</v>
      </c>
      <c r="C20" s="62"/>
      <c r="D20" s="63"/>
      <c r="E20" s="83"/>
      <c r="F20" s="84"/>
      <c r="G20" s="83"/>
      <c r="H20" s="84"/>
      <c r="I20" s="83">
        <f>SUMIF(F53:F66,A20,I53:I66)</f>
        <v>0</v>
      </c>
      <c r="J20" s="85"/>
    </row>
    <row r="21" spans="1:10" ht="23.25" customHeight="1">
      <c r="A21" s="2"/>
      <c r="B21" s="48" t="s">
        <v>29</v>
      </c>
      <c r="C21" s="64"/>
      <c r="D21" s="65"/>
      <c r="E21" s="89"/>
      <c r="F21" s="90"/>
      <c r="G21" s="89"/>
      <c r="H21" s="90"/>
      <c r="I21" s="89">
        <f>SUM(I16:J20)</f>
        <v>0</v>
      </c>
      <c r="J21" s="100"/>
    </row>
    <row r="22" spans="1:10" ht="33" customHeight="1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62"/>
      <c r="D23" s="63"/>
      <c r="E23" s="67">
        <v>15</v>
      </c>
      <c r="F23" s="39" t="s">
        <v>0</v>
      </c>
      <c r="G23" s="98">
        <f>ZakladDPHSniVypocet</f>
        <v>0</v>
      </c>
      <c r="H23" s="99"/>
      <c r="I23" s="99"/>
      <c r="J23" s="40" t="str">
        <f aca="true" t="shared" si="0" ref="J23:J28">Mena</f>
        <v>CZK</v>
      </c>
    </row>
    <row r="24" spans="1:10" ht="23.25" customHeight="1" hidden="1">
      <c r="A24" s="2"/>
      <c r="B24" s="38" t="s">
        <v>13</v>
      </c>
      <c r="C24" s="62"/>
      <c r="D24" s="63"/>
      <c r="E24" s="67">
        <f>SazbaDPH1</f>
        <v>15</v>
      </c>
      <c r="F24" s="39" t="s">
        <v>0</v>
      </c>
      <c r="G24" s="96">
        <f>I23*E23/100</f>
        <v>0</v>
      </c>
      <c r="H24" s="97"/>
      <c r="I24" s="97"/>
      <c r="J24" s="40" t="str">
        <f t="shared" si="0"/>
        <v>CZK</v>
      </c>
    </row>
    <row r="25" spans="1:10" ht="23.25" customHeight="1">
      <c r="A25" s="2"/>
      <c r="B25" s="38" t="s">
        <v>14</v>
      </c>
      <c r="C25" s="62"/>
      <c r="D25" s="63"/>
      <c r="E25" s="67">
        <v>21</v>
      </c>
      <c r="F25" s="39" t="s">
        <v>0</v>
      </c>
      <c r="G25" s="98">
        <f>ZakladDPHZaklVypocet</f>
        <v>0</v>
      </c>
      <c r="H25" s="99"/>
      <c r="I25" s="99"/>
      <c r="J25" s="40" t="str">
        <f t="shared" si="0"/>
        <v>CZK</v>
      </c>
    </row>
    <row r="26" spans="1:10" ht="23.25" customHeight="1" hidden="1">
      <c r="A26" s="2"/>
      <c r="B26" s="32" t="s">
        <v>15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>
      <c r="A27" s="2">
        <f>ZakladDPHSni+ZakladDPHZakl</f>
        <v>0</v>
      </c>
      <c r="B27" s="31" t="s">
        <v>4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>
      <c r="A28" s="2">
        <f>(A27-INT(A27))*100</f>
        <v>0</v>
      </c>
      <c r="B28" s="164" t="s">
        <v>23</v>
      </c>
      <c r="C28" s="165"/>
      <c r="D28" s="165"/>
      <c r="E28" s="166"/>
      <c r="F28" s="167"/>
      <c r="G28" s="168">
        <f>A27</f>
        <v>0</v>
      </c>
      <c r="H28" s="168"/>
      <c r="I28" s="168"/>
      <c r="J28" s="169" t="str">
        <f t="shared" si="0"/>
        <v>CZK</v>
      </c>
    </row>
    <row r="29" spans="1:10" ht="27.75" customHeight="1" hidden="1" thickBot="1">
      <c r="A29" s="2"/>
      <c r="B29" s="164" t="s">
        <v>35</v>
      </c>
      <c r="C29" s="170"/>
      <c r="D29" s="170"/>
      <c r="E29" s="170"/>
      <c r="F29" s="171"/>
      <c r="G29" s="172">
        <f>ZakladDPHSni+DPHSni+ZakladDPHZakl+DPHZakl+Zaokrouhleni</f>
        <v>0</v>
      </c>
      <c r="H29" s="172"/>
      <c r="I29" s="172"/>
      <c r="J29" s="173" t="s">
        <v>59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11</v>
      </c>
      <c r="D32" s="73"/>
      <c r="E32" s="73"/>
      <c r="F32" s="15" t="s">
        <v>10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101"/>
      <c r="E34" s="102"/>
      <c r="G34" s="103"/>
      <c r="H34" s="104"/>
      <c r="I34" s="104"/>
      <c r="J34" s="25"/>
    </row>
    <row r="35" spans="1:10" ht="12.75" customHeight="1">
      <c r="A35" s="2"/>
      <c r="B35" s="2"/>
      <c r="D35" s="95" t="s">
        <v>2</v>
      </c>
      <c r="E35" s="95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133" t="s">
        <v>16</v>
      </c>
      <c r="C37" s="134"/>
      <c r="D37" s="134"/>
      <c r="E37" s="134"/>
      <c r="F37" s="135"/>
      <c r="G37" s="135"/>
      <c r="H37" s="135"/>
      <c r="I37" s="135"/>
      <c r="J37" s="136"/>
    </row>
    <row r="38" spans="1:10" ht="25.5" customHeight="1" hidden="1">
      <c r="A38" s="132" t="s">
        <v>37</v>
      </c>
      <c r="B38" s="137" t="s">
        <v>17</v>
      </c>
      <c r="C38" s="138" t="s">
        <v>5</v>
      </c>
      <c r="D38" s="138"/>
      <c r="E38" s="138"/>
      <c r="F38" s="139" t="str">
        <f>B23</f>
        <v>Základ pro sníženou DPH</v>
      </c>
      <c r="G38" s="139" t="str">
        <f>B25</f>
        <v>Základ pro základní DPH</v>
      </c>
      <c r="H38" s="140" t="s">
        <v>18</v>
      </c>
      <c r="I38" s="141" t="s">
        <v>1</v>
      </c>
      <c r="J38" s="142" t="s">
        <v>0</v>
      </c>
    </row>
    <row r="39" spans="1:10" ht="25.5" customHeight="1" hidden="1">
      <c r="A39" s="132">
        <v>1</v>
      </c>
      <c r="B39" s="143" t="s">
        <v>56</v>
      </c>
      <c r="C39" s="144"/>
      <c r="D39" s="144"/>
      <c r="E39" s="144"/>
      <c r="F39" s="145">
        <f>'05 005.05_2018_21 Pol'!AC146</f>
        <v>0</v>
      </c>
      <c r="G39" s="146">
        <f>'05 005.05_2018_21 Pol'!AD146</f>
        <v>0</v>
      </c>
      <c r="H39" s="147"/>
      <c r="I39" s="148">
        <f>F39+G39+H39</f>
        <v>0</v>
      </c>
      <c r="J39" s="149">
        <f>IF(CenaCelkemVypocet=0,"",I39/CenaCelkemVypocet*100)</f>
      </c>
    </row>
    <row r="40" spans="1:10" ht="25.5" customHeight="1" hidden="1">
      <c r="A40" s="132">
        <v>2</v>
      </c>
      <c r="B40" s="150"/>
      <c r="C40" s="151" t="s">
        <v>57</v>
      </c>
      <c r="D40" s="151"/>
      <c r="E40" s="151"/>
      <c r="F40" s="152"/>
      <c r="G40" s="153"/>
      <c r="H40" s="153"/>
      <c r="I40" s="154"/>
      <c r="J40" s="155"/>
    </row>
    <row r="41" spans="1:10" ht="25.5" customHeight="1" hidden="1">
      <c r="A41" s="132">
        <v>2</v>
      </c>
      <c r="B41" s="150" t="s">
        <v>45</v>
      </c>
      <c r="C41" s="151" t="s">
        <v>44</v>
      </c>
      <c r="D41" s="151"/>
      <c r="E41" s="151"/>
      <c r="F41" s="152">
        <f>'05 005.05_2018_21 Pol'!AC146</f>
        <v>0</v>
      </c>
      <c r="G41" s="153">
        <f>'05 005.05_2018_21 Pol'!AD146</f>
        <v>0</v>
      </c>
      <c r="H41" s="153"/>
      <c r="I41" s="154">
        <f>F41+G41+H41</f>
        <v>0</v>
      </c>
      <c r="J41" s="155">
        <f>IF(CenaCelkemVypocet=0,"",I41/CenaCelkemVypocet*100)</f>
      </c>
    </row>
    <row r="42" spans="1:10" ht="25.5" customHeight="1" hidden="1">
      <c r="A42" s="132">
        <v>3</v>
      </c>
      <c r="B42" s="156" t="s">
        <v>43</v>
      </c>
      <c r="C42" s="144" t="s">
        <v>44</v>
      </c>
      <c r="D42" s="144"/>
      <c r="E42" s="144"/>
      <c r="F42" s="157">
        <f>'05 005.05_2018_21 Pol'!AC146</f>
        <v>0</v>
      </c>
      <c r="G42" s="147">
        <f>'05 005.05_2018_21 Pol'!AD146</f>
        <v>0</v>
      </c>
      <c r="H42" s="147"/>
      <c r="I42" s="148">
        <f>F42+G42+H42</f>
        <v>0</v>
      </c>
      <c r="J42" s="149">
        <f>IF(CenaCelkemVypocet=0,"",I42/CenaCelkemVypocet*100)</f>
      </c>
    </row>
    <row r="43" spans="1:10" ht="25.5" customHeight="1" hidden="1">
      <c r="A43" s="132"/>
      <c r="B43" s="158" t="s">
        <v>58</v>
      </c>
      <c r="C43" s="159"/>
      <c r="D43" s="159"/>
      <c r="E43" s="159"/>
      <c r="F43" s="160">
        <f>SUMIF(A39:A42,"=1",F39:F42)</f>
        <v>0</v>
      </c>
      <c r="G43" s="161">
        <f>SUMIF(A39:A42,"=1",G39:G42)</f>
        <v>0</v>
      </c>
      <c r="H43" s="161">
        <f>SUMIF(A39:A42,"=1",H39:H42)</f>
        <v>0</v>
      </c>
      <c r="I43" s="162">
        <f>SUMIF(A39:A42,"=1",I39:I42)</f>
        <v>0</v>
      </c>
      <c r="J43" s="163">
        <f>SUMIF(A39:A42,"=1",J39:J42)</f>
        <v>0</v>
      </c>
    </row>
    <row r="45" spans="1:2" ht="12.75">
      <c r="A45" t="s">
        <v>60</v>
      </c>
      <c r="B45" t="s">
        <v>61</v>
      </c>
    </row>
    <row r="46" spans="1:2" ht="12.75">
      <c r="A46" t="s">
        <v>62</v>
      </c>
      <c r="B46" t="s">
        <v>63</v>
      </c>
    </row>
    <row r="47" spans="1:2" ht="12.75">
      <c r="A47" t="s">
        <v>64</v>
      </c>
      <c r="B47" t="s">
        <v>65</v>
      </c>
    </row>
    <row r="50" ht="15.75">
      <c r="B50" s="174" t="s">
        <v>66</v>
      </c>
    </row>
    <row r="52" spans="1:10" ht="25.5" customHeight="1">
      <c r="A52" s="176"/>
      <c r="B52" s="179" t="s">
        <v>17</v>
      </c>
      <c r="C52" s="179" t="s">
        <v>5</v>
      </c>
      <c r="D52" s="180"/>
      <c r="E52" s="180"/>
      <c r="F52" s="181" t="s">
        <v>67</v>
      </c>
      <c r="G52" s="181"/>
      <c r="H52" s="181"/>
      <c r="I52" s="181" t="s">
        <v>29</v>
      </c>
      <c r="J52" s="181" t="s">
        <v>0</v>
      </c>
    </row>
    <row r="53" spans="1:10" ht="36.75" customHeight="1">
      <c r="A53" s="177"/>
      <c r="B53" s="182" t="s">
        <v>68</v>
      </c>
      <c r="C53" s="183" t="s">
        <v>69</v>
      </c>
      <c r="D53" s="184"/>
      <c r="E53" s="184"/>
      <c r="F53" s="190" t="s">
        <v>24</v>
      </c>
      <c r="G53" s="191"/>
      <c r="H53" s="191"/>
      <c r="I53" s="191">
        <f>'05 005.05_2018_21 Pol'!G8</f>
        <v>0</v>
      </c>
      <c r="J53" s="188">
        <f>IF(I67=0,"",I53/I67*100)</f>
      </c>
    </row>
    <row r="54" spans="1:10" ht="36.75" customHeight="1">
      <c r="A54" s="177"/>
      <c r="B54" s="182" t="s">
        <v>70</v>
      </c>
      <c r="C54" s="183" t="s">
        <v>71</v>
      </c>
      <c r="D54" s="184"/>
      <c r="E54" s="184"/>
      <c r="F54" s="190" t="s">
        <v>24</v>
      </c>
      <c r="G54" s="191"/>
      <c r="H54" s="191"/>
      <c r="I54" s="191">
        <f>'05 005.05_2018_21 Pol'!G12</f>
        <v>0</v>
      </c>
      <c r="J54" s="188">
        <f>IF(I67=0,"",I54/I67*100)</f>
      </c>
    </row>
    <row r="55" spans="1:10" ht="36.75" customHeight="1">
      <c r="A55" s="177"/>
      <c r="B55" s="182" t="s">
        <v>72</v>
      </c>
      <c r="C55" s="183" t="s">
        <v>73</v>
      </c>
      <c r="D55" s="184"/>
      <c r="E55" s="184"/>
      <c r="F55" s="190" t="s">
        <v>24</v>
      </c>
      <c r="G55" s="191"/>
      <c r="H55" s="191"/>
      <c r="I55" s="191">
        <f>'05 005.05_2018_21 Pol'!G17</f>
        <v>0</v>
      </c>
      <c r="J55" s="188">
        <f>IF(I67=0,"",I55/I67*100)</f>
      </c>
    </row>
    <row r="56" spans="1:10" ht="36.75" customHeight="1">
      <c r="A56" s="177"/>
      <c r="B56" s="182" t="s">
        <v>74</v>
      </c>
      <c r="C56" s="183" t="s">
        <v>75</v>
      </c>
      <c r="D56" s="184"/>
      <c r="E56" s="184"/>
      <c r="F56" s="190" t="s">
        <v>24</v>
      </c>
      <c r="G56" s="191"/>
      <c r="H56" s="191"/>
      <c r="I56" s="191">
        <f>'05 005.05_2018_21 Pol'!G25</f>
        <v>0</v>
      </c>
      <c r="J56" s="188">
        <f>IF(I67=0,"",I56/I67*100)</f>
      </c>
    </row>
    <row r="57" spans="1:10" ht="36.75" customHeight="1">
      <c r="A57" s="177"/>
      <c r="B57" s="182" t="s">
        <v>76</v>
      </c>
      <c r="C57" s="183" t="s">
        <v>77</v>
      </c>
      <c r="D57" s="184"/>
      <c r="E57" s="184"/>
      <c r="F57" s="190" t="s">
        <v>24</v>
      </c>
      <c r="G57" s="191"/>
      <c r="H57" s="191"/>
      <c r="I57" s="191">
        <f>'05 005.05_2018_21 Pol'!G31</f>
        <v>0</v>
      </c>
      <c r="J57" s="188">
        <f>IF(I67=0,"",I57/I67*100)</f>
      </c>
    </row>
    <row r="58" spans="1:10" ht="36.75" customHeight="1">
      <c r="A58" s="177"/>
      <c r="B58" s="182" t="s">
        <v>78</v>
      </c>
      <c r="C58" s="183" t="s">
        <v>79</v>
      </c>
      <c r="D58" s="184"/>
      <c r="E58" s="184"/>
      <c r="F58" s="190" t="s">
        <v>24</v>
      </c>
      <c r="G58" s="191"/>
      <c r="H58" s="191"/>
      <c r="I58" s="191">
        <f>'05 005.05_2018_21 Pol'!G35</f>
        <v>0</v>
      </c>
      <c r="J58" s="188">
        <f>IF(I67=0,"",I58/I67*100)</f>
      </c>
    </row>
    <row r="59" spans="1:10" ht="36.75" customHeight="1">
      <c r="A59" s="177"/>
      <c r="B59" s="182" t="s">
        <v>80</v>
      </c>
      <c r="C59" s="183" t="s">
        <v>81</v>
      </c>
      <c r="D59" s="184"/>
      <c r="E59" s="184"/>
      <c r="F59" s="190" t="s">
        <v>24</v>
      </c>
      <c r="G59" s="191"/>
      <c r="H59" s="191"/>
      <c r="I59" s="191">
        <f>'05 005.05_2018_21 Pol'!G40</f>
        <v>0</v>
      </c>
      <c r="J59" s="188">
        <f>IF(I67=0,"",I59/I67*100)</f>
      </c>
    </row>
    <row r="60" spans="1:10" ht="36.75" customHeight="1">
      <c r="A60" s="177"/>
      <c r="B60" s="182" t="s">
        <v>82</v>
      </c>
      <c r="C60" s="183" t="s">
        <v>83</v>
      </c>
      <c r="D60" s="184"/>
      <c r="E60" s="184"/>
      <c r="F60" s="190" t="s">
        <v>24</v>
      </c>
      <c r="G60" s="191"/>
      <c r="H60" s="191"/>
      <c r="I60" s="191">
        <f>'05 005.05_2018_21 Pol'!G48</f>
        <v>0</v>
      </c>
      <c r="J60" s="188">
        <f>IF(I67=0,"",I60/I67*100)</f>
      </c>
    </row>
    <row r="61" spans="1:10" ht="36.75" customHeight="1">
      <c r="A61" s="177"/>
      <c r="B61" s="182" t="s">
        <v>84</v>
      </c>
      <c r="C61" s="183" t="s">
        <v>85</v>
      </c>
      <c r="D61" s="184"/>
      <c r="E61" s="184"/>
      <c r="F61" s="190" t="s">
        <v>25</v>
      </c>
      <c r="G61" s="191"/>
      <c r="H61" s="191"/>
      <c r="I61" s="191">
        <f>'05 005.05_2018_21 Pol'!G52</f>
        <v>0</v>
      </c>
      <c r="J61" s="188">
        <f>IF(I67=0,"",I61/I67*100)</f>
      </c>
    </row>
    <row r="62" spans="1:10" ht="36.75" customHeight="1">
      <c r="A62" s="177"/>
      <c r="B62" s="182" t="s">
        <v>86</v>
      </c>
      <c r="C62" s="183" t="s">
        <v>87</v>
      </c>
      <c r="D62" s="184"/>
      <c r="E62" s="184"/>
      <c r="F62" s="190" t="s">
        <v>25</v>
      </c>
      <c r="G62" s="191"/>
      <c r="H62" s="191"/>
      <c r="I62" s="191">
        <f>'05 005.05_2018_21 Pol'!G59</f>
        <v>0</v>
      </c>
      <c r="J62" s="188">
        <f>IF(I67=0,"",I62/I67*100)</f>
      </c>
    </row>
    <row r="63" spans="1:10" ht="36.75" customHeight="1">
      <c r="A63" s="177"/>
      <c r="B63" s="182" t="s">
        <v>88</v>
      </c>
      <c r="C63" s="183" t="s">
        <v>89</v>
      </c>
      <c r="D63" s="184"/>
      <c r="E63" s="184"/>
      <c r="F63" s="190" t="s">
        <v>25</v>
      </c>
      <c r="G63" s="191"/>
      <c r="H63" s="191"/>
      <c r="I63" s="191">
        <f>'05 005.05_2018_21 Pol'!G89</f>
        <v>0</v>
      </c>
      <c r="J63" s="188">
        <f>IF(I67=0,"",I63/I67*100)</f>
      </c>
    </row>
    <row r="64" spans="1:10" ht="36.75" customHeight="1">
      <c r="A64" s="177"/>
      <c r="B64" s="182" t="s">
        <v>90</v>
      </c>
      <c r="C64" s="183" t="s">
        <v>91</v>
      </c>
      <c r="D64" s="184"/>
      <c r="E64" s="184"/>
      <c r="F64" s="190" t="s">
        <v>92</v>
      </c>
      <c r="G64" s="191"/>
      <c r="H64" s="191"/>
      <c r="I64" s="191">
        <f>'05 005.05_2018_21 Pol'!G105</f>
        <v>0</v>
      </c>
      <c r="J64" s="188">
        <f>IF(I67=0,"",I64/I67*100)</f>
      </c>
    </row>
    <row r="65" spans="1:10" ht="36.75" customHeight="1">
      <c r="A65" s="177"/>
      <c r="B65" s="182" t="s">
        <v>93</v>
      </c>
      <c r="C65" s="183" t="s">
        <v>27</v>
      </c>
      <c r="D65" s="184"/>
      <c r="E65" s="184"/>
      <c r="F65" s="190" t="s">
        <v>93</v>
      </c>
      <c r="G65" s="191"/>
      <c r="H65" s="191"/>
      <c r="I65" s="191">
        <f>'05 005.05_2018_21 Pol'!G121</f>
        <v>0</v>
      </c>
      <c r="J65" s="188">
        <f>IF(I67=0,"",I65/I67*100)</f>
      </c>
    </row>
    <row r="66" spans="1:10" ht="36.75" customHeight="1">
      <c r="A66" s="177"/>
      <c r="B66" s="182" t="s">
        <v>94</v>
      </c>
      <c r="C66" s="183" t="s">
        <v>28</v>
      </c>
      <c r="D66" s="184"/>
      <c r="E66" s="184"/>
      <c r="F66" s="190" t="s">
        <v>94</v>
      </c>
      <c r="G66" s="191"/>
      <c r="H66" s="191"/>
      <c r="I66" s="191">
        <f>'05 005.05_2018_21 Pol'!G128</f>
        <v>0</v>
      </c>
      <c r="J66" s="188">
        <f>IF(I67=0,"",I66/I67*100)</f>
      </c>
    </row>
    <row r="67" spans="1:10" ht="25.5" customHeight="1">
      <c r="A67" s="178"/>
      <c r="B67" s="185" t="s">
        <v>1</v>
      </c>
      <c r="C67" s="186"/>
      <c r="D67" s="187"/>
      <c r="E67" s="187"/>
      <c r="F67" s="192"/>
      <c r="G67" s="193"/>
      <c r="H67" s="193"/>
      <c r="I67" s="193">
        <f>SUM(I53:I66)</f>
        <v>0</v>
      </c>
      <c r="J67" s="189">
        <f>SUM(J53:J66)</f>
        <v>0</v>
      </c>
    </row>
    <row r="68" spans="6:10" ht="12.75">
      <c r="F68" s="130"/>
      <c r="G68" s="130"/>
      <c r="H68" s="130"/>
      <c r="I68" s="130"/>
      <c r="J68" s="131"/>
    </row>
    <row r="69" spans="6:10" ht="12.75">
      <c r="F69" s="130"/>
      <c r="G69" s="130"/>
      <c r="H69" s="130"/>
      <c r="I69" s="130"/>
      <c r="J69" s="131"/>
    </row>
    <row r="70" spans="6:10" ht="12.75">
      <c r="F70" s="130"/>
      <c r="G70" s="130"/>
      <c r="H70" s="130"/>
      <c r="I70" s="130"/>
      <c r="J70" s="131"/>
    </row>
  </sheetData>
  <sheetProtection password="F770" sheet="1"/>
  <mergeCells count="63">
    <mergeCell ref="C63:E63"/>
    <mergeCell ref="C64:E64"/>
    <mergeCell ref="C65:E65"/>
    <mergeCell ref="C66:E66"/>
    <mergeCell ref="F2:J2"/>
    <mergeCell ref="D2:E2"/>
    <mergeCell ref="F3:J3"/>
    <mergeCell ref="D3:E3"/>
    <mergeCell ref="F4:J4"/>
    <mergeCell ref="D4:E4"/>
    <mergeCell ref="F7:J7"/>
    <mergeCell ref="C58:E58"/>
    <mergeCell ref="C59:E59"/>
    <mergeCell ref="C60:E60"/>
    <mergeCell ref="C61:E61"/>
    <mergeCell ref="C62:E62"/>
    <mergeCell ref="C53:E53"/>
    <mergeCell ref="C54:E54"/>
    <mergeCell ref="C55:E55"/>
    <mergeCell ref="C56:E56"/>
    <mergeCell ref="C57:E57"/>
    <mergeCell ref="C39:E39"/>
    <mergeCell ref="C40:E40"/>
    <mergeCell ref="C41:E41"/>
    <mergeCell ref="C42:E42"/>
    <mergeCell ref="B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G16:H16"/>
    <mergeCell ref="G17:H17"/>
    <mergeCell ref="E16:F16"/>
    <mergeCell ref="E13:G13"/>
    <mergeCell ref="D5:G5"/>
    <mergeCell ref="D6:G6"/>
    <mergeCell ref="B1:J1"/>
    <mergeCell ref="G26:I26"/>
    <mergeCell ref="G27:I27"/>
    <mergeCell ref="G18:H18"/>
    <mergeCell ref="I17:J17"/>
    <mergeCell ref="I18:J18"/>
    <mergeCell ref="E18:F18"/>
    <mergeCell ref="E15:F15"/>
    <mergeCell ref="D11:G11"/>
    <mergeCell ref="G15:H15"/>
    <mergeCell ref="I15:J15"/>
    <mergeCell ref="I16:J16"/>
    <mergeCell ref="E21:F21"/>
    <mergeCell ref="G21:H21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105" t="s">
        <v>6</v>
      </c>
      <c r="B1" s="105"/>
      <c r="C1" s="106"/>
      <c r="D1" s="105"/>
      <c r="E1" s="105"/>
      <c r="F1" s="105"/>
      <c r="G1" s="105"/>
    </row>
    <row r="2" spans="1:7" ht="24.75" customHeight="1">
      <c r="A2" s="50" t="s">
        <v>7</v>
      </c>
      <c r="B2" s="49"/>
      <c r="C2" s="107"/>
      <c r="D2" s="107"/>
      <c r="E2" s="107"/>
      <c r="F2" s="107"/>
      <c r="G2" s="108"/>
    </row>
    <row r="3" spans="1:7" ht="24.75" customHeight="1">
      <c r="A3" s="50" t="s">
        <v>8</v>
      </c>
      <c r="B3" s="49"/>
      <c r="C3" s="107"/>
      <c r="D3" s="107"/>
      <c r="E3" s="107"/>
      <c r="F3" s="107"/>
      <c r="G3" s="108"/>
    </row>
    <row r="4" spans="1:7" ht="24.75" customHeight="1">
      <c r="A4" s="50" t="s">
        <v>9</v>
      </c>
      <c r="B4" s="49"/>
      <c r="C4" s="107"/>
      <c r="D4" s="107"/>
      <c r="E4" s="107"/>
      <c r="F4" s="107"/>
      <c r="G4" s="108"/>
    </row>
    <row r="5" spans="2:4" ht="12.75">
      <c r="B5" s="4"/>
      <c r="C5" s="5"/>
      <c r="D5" s="6"/>
    </row>
  </sheetData>
  <sheetProtection password="F770" sheet="1"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F5000"/>
  <sheetViews>
    <sheetView zoomScalePageLayoutView="0" workbookViewId="0" topLeftCell="A1">
      <pane ySplit="7" topLeftCell="A107" activePane="bottomLeft" state="frozen"/>
      <selection pane="topLeft" activeCell="A1" sqref="A1"/>
      <selection pane="bottomLeft" activeCell="C9" sqref="C9"/>
    </sheetView>
  </sheetViews>
  <sheetFormatPr defaultColWidth="9.00390625" defaultRowHeight="12.75" outlineLevelRow="1"/>
  <cols>
    <col min="1" max="1" width="3.375" style="0" customWidth="1"/>
    <col min="2" max="2" width="12.625" style="175" customWidth="1"/>
    <col min="3" max="3" width="63.25390625" style="175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11" width="0" style="0" hidden="1" customWidth="1"/>
    <col min="14" max="22" width="0" style="0" hidden="1" customWidth="1"/>
    <col min="27" max="27" width="0" style="0" hidden="1" customWidth="1"/>
    <col min="29" max="39" width="0" style="0" hidden="1" customWidth="1"/>
    <col min="51" max="51" width="98.75390625" style="0" customWidth="1"/>
  </cols>
  <sheetData>
    <row r="1" spans="1:31" ht="15.75" customHeight="1">
      <c r="A1" s="195" t="s">
        <v>95</v>
      </c>
      <c r="B1" s="195"/>
      <c r="C1" s="195"/>
      <c r="D1" s="195"/>
      <c r="E1" s="195"/>
      <c r="F1" s="195"/>
      <c r="G1" s="195"/>
      <c r="AE1" t="s">
        <v>96</v>
      </c>
    </row>
    <row r="2" spans="1:31" ht="24.75" customHeight="1">
      <c r="A2" s="196" t="s">
        <v>7</v>
      </c>
      <c r="B2" s="256" t="s">
        <v>48</v>
      </c>
      <c r="C2" s="257"/>
      <c r="D2" s="252" t="s">
        <v>49</v>
      </c>
      <c r="E2" s="252"/>
      <c r="F2" s="252"/>
      <c r="G2" s="253"/>
      <c r="AE2" t="s">
        <v>97</v>
      </c>
    </row>
    <row r="3" spans="1:31" ht="24.75" customHeight="1">
      <c r="A3" s="196" t="s">
        <v>8</v>
      </c>
      <c r="B3" s="256" t="s">
        <v>45</v>
      </c>
      <c r="C3" s="257"/>
      <c r="D3" s="254" t="s">
        <v>269</v>
      </c>
      <c r="E3" s="254"/>
      <c r="F3" s="254"/>
      <c r="G3" s="255"/>
      <c r="AA3" s="175" t="s">
        <v>97</v>
      </c>
      <c r="AE3" t="s">
        <v>98</v>
      </c>
    </row>
    <row r="4" spans="1:31" ht="24.75" customHeight="1">
      <c r="A4" s="197" t="s">
        <v>9</v>
      </c>
      <c r="B4" s="260" t="s">
        <v>43</v>
      </c>
      <c r="C4" s="261"/>
      <c r="D4" s="258" t="s">
        <v>269</v>
      </c>
      <c r="E4" s="258"/>
      <c r="F4" s="258"/>
      <c r="G4" s="259"/>
      <c r="AE4" t="s">
        <v>99</v>
      </c>
    </row>
    <row r="5" ht="12.75">
      <c r="D5" s="10"/>
    </row>
    <row r="6" spans="1:22" ht="306">
      <c r="A6" s="199" t="s">
        <v>100</v>
      </c>
      <c r="B6" s="201" t="s">
        <v>101</v>
      </c>
      <c r="C6" s="201" t="s">
        <v>102</v>
      </c>
      <c r="D6" s="200" t="s">
        <v>103</v>
      </c>
      <c r="E6" s="199" t="s">
        <v>104</v>
      </c>
      <c r="F6" s="198" t="s">
        <v>105</v>
      </c>
      <c r="G6" s="199" t="s">
        <v>29</v>
      </c>
      <c r="H6" s="202" t="s">
        <v>30</v>
      </c>
      <c r="I6" s="202" t="s">
        <v>106</v>
      </c>
      <c r="J6" s="202" t="s">
        <v>31</v>
      </c>
      <c r="K6" s="202" t="s">
        <v>107</v>
      </c>
      <c r="L6" s="202" t="s">
        <v>108</v>
      </c>
      <c r="M6" s="202" t="s">
        <v>109</v>
      </c>
      <c r="N6" s="202" t="s">
        <v>110</v>
      </c>
      <c r="O6" s="202" t="s">
        <v>111</v>
      </c>
      <c r="P6" s="202" t="s">
        <v>112</v>
      </c>
      <c r="Q6" s="202" t="s">
        <v>113</v>
      </c>
      <c r="R6" s="202" t="s">
        <v>114</v>
      </c>
      <c r="S6" s="202" t="s">
        <v>115</v>
      </c>
      <c r="T6" s="202" t="s">
        <v>116</v>
      </c>
      <c r="U6" s="202" t="s">
        <v>117</v>
      </c>
      <c r="V6" s="202" t="s">
        <v>118</v>
      </c>
    </row>
    <row r="7" spans="1:22" ht="12.75" hidden="1">
      <c r="A7" s="3"/>
      <c r="B7" s="4"/>
      <c r="C7" s="4"/>
      <c r="D7" s="6"/>
      <c r="E7" s="204"/>
      <c r="F7" s="205"/>
      <c r="G7" s="205"/>
      <c r="H7" s="205"/>
      <c r="I7" s="205"/>
      <c r="J7" s="205"/>
      <c r="K7" s="205"/>
      <c r="L7" s="205"/>
      <c r="M7" s="205"/>
      <c r="N7" s="204"/>
      <c r="O7" s="204"/>
      <c r="P7" s="204"/>
      <c r="Q7" s="204"/>
      <c r="R7" s="205"/>
      <c r="S7" s="205"/>
      <c r="T7" s="205"/>
      <c r="U7" s="205"/>
      <c r="V7" s="205"/>
    </row>
    <row r="8" spans="1:31" ht="12.75">
      <c r="A8" s="219" t="s">
        <v>119</v>
      </c>
      <c r="B8" s="220" t="s">
        <v>68</v>
      </c>
      <c r="C8" s="240" t="s">
        <v>69</v>
      </c>
      <c r="D8" s="221"/>
      <c r="E8" s="222"/>
      <c r="F8" s="223"/>
      <c r="G8" s="223">
        <f>SUMIF(AE9:AE11,"&lt;&gt;NOR",G9:G11)</f>
        <v>0</v>
      </c>
      <c r="H8" s="223"/>
      <c r="I8" s="223">
        <f>SUM(I9:I11)</f>
        <v>0</v>
      </c>
      <c r="J8" s="223"/>
      <c r="K8" s="223">
        <f>SUM(K9:K11)</f>
        <v>0</v>
      </c>
      <c r="L8" s="223"/>
      <c r="M8" s="223">
        <f>SUM(M9:M11)</f>
        <v>0</v>
      </c>
      <c r="N8" s="222"/>
      <c r="O8" s="222">
        <f>SUM(O9:O11)</f>
        <v>0.26</v>
      </c>
      <c r="P8" s="222"/>
      <c r="Q8" s="222">
        <f>SUM(Q9:Q11)</f>
        <v>0</v>
      </c>
      <c r="R8" s="224"/>
      <c r="S8" s="218"/>
      <c r="T8" s="218">
        <f>SUM(T9:T11)</f>
        <v>17.91</v>
      </c>
      <c r="U8" s="218"/>
      <c r="V8" s="218"/>
      <c r="AE8" t="s">
        <v>120</v>
      </c>
    </row>
    <row r="9" spans="1:58" ht="22.5" outlineLevel="1">
      <c r="A9" s="225">
        <v>1</v>
      </c>
      <c r="B9" s="226" t="s">
        <v>121</v>
      </c>
      <c r="C9" s="241" t="s">
        <v>122</v>
      </c>
      <c r="D9" s="227" t="s">
        <v>123</v>
      </c>
      <c r="E9" s="228">
        <v>16.9</v>
      </c>
      <c r="F9" s="229"/>
      <c r="G9" s="230">
        <f>ROUND(E9*F9,2)</f>
        <v>0</v>
      </c>
      <c r="H9" s="229"/>
      <c r="I9" s="230">
        <f>ROUND(E9*H9,2)</f>
        <v>0</v>
      </c>
      <c r="J9" s="229"/>
      <c r="K9" s="230">
        <f>ROUND(E9*J9,2)</f>
        <v>0</v>
      </c>
      <c r="L9" s="230">
        <v>21</v>
      </c>
      <c r="M9" s="230">
        <f>G9*(1+L9/100)</f>
        <v>0</v>
      </c>
      <c r="N9" s="228">
        <v>0.01535</v>
      </c>
      <c r="O9" s="228">
        <f>ROUND(E9*N9,2)</f>
        <v>0.26</v>
      </c>
      <c r="P9" s="228">
        <v>0</v>
      </c>
      <c r="Q9" s="228">
        <f>ROUND(E9*P9,2)</f>
        <v>0</v>
      </c>
      <c r="R9" s="231" t="s">
        <v>124</v>
      </c>
      <c r="S9" s="214">
        <v>1.06</v>
      </c>
      <c r="T9" s="214">
        <f>ROUND(E9*S9,2)</f>
        <v>17.91</v>
      </c>
      <c r="U9" s="214"/>
      <c r="V9" s="214" t="s">
        <v>125</v>
      </c>
      <c r="W9" s="203"/>
      <c r="X9" s="203"/>
      <c r="Y9" s="203"/>
      <c r="Z9" s="203"/>
      <c r="AA9" s="203"/>
      <c r="AB9" s="203"/>
      <c r="AC9" s="203"/>
      <c r="AD9" s="203"/>
      <c r="AE9" s="203" t="s">
        <v>126</v>
      </c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</row>
    <row r="10" spans="1:58" ht="12.75" outlineLevel="1">
      <c r="A10" s="210"/>
      <c r="B10" s="211"/>
      <c r="C10" s="242" t="s">
        <v>127</v>
      </c>
      <c r="D10" s="216"/>
      <c r="E10" s="217">
        <v>16.9</v>
      </c>
      <c r="F10" s="214"/>
      <c r="G10" s="214"/>
      <c r="H10" s="214"/>
      <c r="I10" s="214"/>
      <c r="J10" s="214"/>
      <c r="K10" s="214"/>
      <c r="L10" s="214"/>
      <c r="M10" s="214"/>
      <c r="N10" s="213"/>
      <c r="O10" s="213"/>
      <c r="P10" s="213"/>
      <c r="Q10" s="213"/>
      <c r="R10" s="214"/>
      <c r="S10" s="214"/>
      <c r="T10" s="214"/>
      <c r="U10" s="214"/>
      <c r="V10" s="214"/>
      <c r="W10" s="203"/>
      <c r="X10" s="203"/>
      <c r="Y10" s="203"/>
      <c r="Z10" s="203"/>
      <c r="AA10" s="203"/>
      <c r="AB10" s="203"/>
      <c r="AC10" s="203"/>
      <c r="AD10" s="203"/>
      <c r="AE10" s="203" t="s">
        <v>128</v>
      </c>
      <c r="AF10" s="203">
        <v>0</v>
      </c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</row>
    <row r="11" spans="1:58" ht="12.75" outlineLevel="1">
      <c r="A11" s="210"/>
      <c r="B11" s="211"/>
      <c r="C11" s="243"/>
      <c r="D11" s="233"/>
      <c r="E11" s="233"/>
      <c r="F11" s="233"/>
      <c r="G11" s="233"/>
      <c r="H11" s="214"/>
      <c r="I11" s="214"/>
      <c r="J11" s="214"/>
      <c r="K11" s="214"/>
      <c r="L11" s="214"/>
      <c r="M11" s="214"/>
      <c r="N11" s="213"/>
      <c r="O11" s="213"/>
      <c r="P11" s="213"/>
      <c r="Q11" s="213"/>
      <c r="R11" s="214"/>
      <c r="S11" s="214"/>
      <c r="T11" s="214"/>
      <c r="U11" s="214"/>
      <c r="V11" s="214"/>
      <c r="W11" s="203"/>
      <c r="X11" s="203"/>
      <c r="Y11" s="203"/>
      <c r="Z11" s="203"/>
      <c r="AA11" s="203"/>
      <c r="AB11" s="203"/>
      <c r="AC11" s="203"/>
      <c r="AD11" s="203"/>
      <c r="AE11" s="203" t="s">
        <v>129</v>
      </c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</row>
    <row r="12" spans="1:31" ht="12.75">
      <c r="A12" s="219" t="s">
        <v>119</v>
      </c>
      <c r="B12" s="220" t="s">
        <v>70</v>
      </c>
      <c r="C12" s="240" t="s">
        <v>71</v>
      </c>
      <c r="D12" s="221"/>
      <c r="E12" s="222"/>
      <c r="F12" s="223"/>
      <c r="G12" s="223">
        <f>SUMIF(AE13:AE16,"&lt;&gt;NOR",G13:G16)</f>
        <v>0</v>
      </c>
      <c r="H12" s="223"/>
      <c r="I12" s="223">
        <f>SUM(I13:I16)</f>
        <v>0</v>
      </c>
      <c r="J12" s="223"/>
      <c r="K12" s="223">
        <f>SUM(K13:K16)</f>
        <v>0</v>
      </c>
      <c r="L12" s="223"/>
      <c r="M12" s="223">
        <f>SUM(M13:M16)</f>
        <v>0</v>
      </c>
      <c r="N12" s="222"/>
      <c r="O12" s="222">
        <f>SUM(O13:O16)</f>
        <v>0.01</v>
      </c>
      <c r="P12" s="222"/>
      <c r="Q12" s="222">
        <f>SUM(Q13:Q16)</f>
        <v>0</v>
      </c>
      <c r="R12" s="224"/>
      <c r="S12" s="218"/>
      <c r="T12" s="218">
        <f>SUM(T13:T16)</f>
        <v>8.82</v>
      </c>
      <c r="U12" s="218"/>
      <c r="V12" s="218"/>
      <c r="AE12" t="s">
        <v>120</v>
      </c>
    </row>
    <row r="13" spans="1:58" ht="22.5" outlineLevel="1">
      <c r="A13" s="225">
        <v>2</v>
      </c>
      <c r="B13" s="226" t="s">
        <v>130</v>
      </c>
      <c r="C13" s="241" t="s">
        <v>131</v>
      </c>
      <c r="D13" s="227" t="s">
        <v>123</v>
      </c>
      <c r="E13" s="228">
        <v>126</v>
      </c>
      <c r="F13" s="229"/>
      <c r="G13" s="230">
        <f>ROUND(E13*F13,2)</f>
        <v>0</v>
      </c>
      <c r="H13" s="229"/>
      <c r="I13" s="230">
        <f>ROUND(E13*H13,2)</f>
        <v>0</v>
      </c>
      <c r="J13" s="229"/>
      <c r="K13" s="230">
        <f>ROUND(E13*J13,2)</f>
        <v>0</v>
      </c>
      <c r="L13" s="230">
        <v>21</v>
      </c>
      <c r="M13" s="230">
        <f>G13*(1+L13/100)</f>
        <v>0</v>
      </c>
      <c r="N13" s="228">
        <v>5E-05</v>
      </c>
      <c r="O13" s="228">
        <f>ROUND(E13*N13,2)</f>
        <v>0.01</v>
      </c>
      <c r="P13" s="228">
        <v>0</v>
      </c>
      <c r="Q13" s="228">
        <f>ROUND(E13*P13,2)</f>
        <v>0</v>
      </c>
      <c r="R13" s="231" t="s">
        <v>124</v>
      </c>
      <c r="S13" s="214">
        <v>0.07</v>
      </c>
      <c r="T13" s="214">
        <f>ROUND(E13*S13,2)</f>
        <v>8.82</v>
      </c>
      <c r="U13" s="214"/>
      <c r="V13" s="214" t="s">
        <v>125</v>
      </c>
      <c r="W13" s="203"/>
      <c r="X13" s="203"/>
      <c r="Y13" s="203"/>
      <c r="Z13" s="203"/>
      <c r="AA13" s="203"/>
      <c r="AB13" s="203"/>
      <c r="AC13" s="203"/>
      <c r="AD13" s="203"/>
      <c r="AE13" s="203" t="s">
        <v>126</v>
      </c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</row>
    <row r="14" spans="1:58" ht="12.75" outlineLevel="1">
      <c r="A14" s="210"/>
      <c r="B14" s="211"/>
      <c r="C14" s="244" t="s">
        <v>132</v>
      </c>
      <c r="D14" s="234"/>
      <c r="E14" s="234"/>
      <c r="F14" s="234"/>
      <c r="G14" s="234"/>
      <c r="H14" s="214"/>
      <c r="I14" s="214"/>
      <c r="J14" s="214"/>
      <c r="K14" s="214"/>
      <c r="L14" s="214"/>
      <c r="M14" s="214"/>
      <c r="N14" s="213"/>
      <c r="O14" s="213"/>
      <c r="P14" s="213"/>
      <c r="Q14" s="213"/>
      <c r="R14" s="214"/>
      <c r="S14" s="214"/>
      <c r="T14" s="214"/>
      <c r="U14" s="214"/>
      <c r="V14" s="214"/>
      <c r="W14" s="203"/>
      <c r="X14" s="203"/>
      <c r="Y14" s="203"/>
      <c r="Z14" s="203"/>
      <c r="AA14" s="203"/>
      <c r="AB14" s="203"/>
      <c r="AC14" s="203"/>
      <c r="AD14" s="203"/>
      <c r="AE14" s="203" t="s">
        <v>133</v>
      </c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</row>
    <row r="15" spans="1:58" ht="12.75" outlineLevel="1">
      <c r="A15" s="210"/>
      <c r="B15" s="211"/>
      <c r="C15" s="242" t="s">
        <v>134</v>
      </c>
      <c r="D15" s="216"/>
      <c r="E15" s="217">
        <v>126</v>
      </c>
      <c r="F15" s="214"/>
      <c r="G15" s="214"/>
      <c r="H15" s="214"/>
      <c r="I15" s="214"/>
      <c r="J15" s="214"/>
      <c r="K15" s="214"/>
      <c r="L15" s="214"/>
      <c r="M15" s="214"/>
      <c r="N15" s="213"/>
      <c r="O15" s="213"/>
      <c r="P15" s="213"/>
      <c r="Q15" s="213"/>
      <c r="R15" s="214"/>
      <c r="S15" s="214"/>
      <c r="T15" s="214"/>
      <c r="U15" s="214"/>
      <c r="V15" s="214"/>
      <c r="W15" s="203"/>
      <c r="X15" s="203"/>
      <c r="Y15" s="203"/>
      <c r="Z15" s="203"/>
      <c r="AA15" s="203"/>
      <c r="AB15" s="203"/>
      <c r="AC15" s="203"/>
      <c r="AD15" s="203"/>
      <c r="AE15" s="203" t="s">
        <v>128</v>
      </c>
      <c r="AF15" s="203">
        <v>5</v>
      </c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</row>
    <row r="16" spans="1:58" ht="12.75" outlineLevel="1">
      <c r="A16" s="210"/>
      <c r="B16" s="211"/>
      <c r="C16" s="243"/>
      <c r="D16" s="233"/>
      <c r="E16" s="233"/>
      <c r="F16" s="233"/>
      <c r="G16" s="233"/>
      <c r="H16" s="214"/>
      <c r="I16" s="214"/>
      <c r="J16" s="214"/>
      <c r="K16" s="214"/>
      <c r="L16" s="214"/>
      <c r="M16" s="214"/>
      <c r="N16" s="213"/>
      <c r="O16" s="213"/>
      <c r="P16" s="213"/>
      <c r="Q16" s="213"/>
      <c r="R16" s="214"/>
      <c r="S16" s="214"/>
      <c r="T16" s="214"/>
      <c r="U16" s="214"/>
      <c r="V16" s="214"/>
      <c r="W16" s="203"/>
      <c r="X16" s="203"/>
      <c r="Y16" s="203"/>
      <c r="Z16" s="203"/>
      <c r="AA16" s="203"/>
      <c r="AB16" s="203"/>
      <c r="AC16" s="203"/>
      <c r="AD16" s="203"/>
      <c r="AE16" s="203" t="s">
        <v>129</v>
      </c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203"/>
      <c r="AX16" s="203"/>
      <c r="AY16" s="203"/>
      <c r="AZ16" s="203"/>
      <c r="BA16" s="203"/>
      <c r="BB16" s="203"/>
      <c r="BC16" s="203"/>
      <c r="BD16" s="203"/>
      <c r="BE16" s="203"/>
      <c r="BF16" s="203"/>
    </row>
    <row r="17" spans="1:31" ht="12.75">
      <c r="A17" s="219" t="s">
        <v>119</v>
      </c>
      <c r="B17" s="220" t="s">
        <v>72</v>
      </c>
      <c r="C17" s="240" t="s">
        <v>73</v>
      </c>
      <c r="D17" s="221"/>
      <c r="E17" s="222"/>
      <c r="F17" s="223"/>
      <c r="G17" s="223">
        <f>SUMIF(AE18:AE24,"&lt;&gt;NOR",G18:G24)</f>
        <v>0</v>
      </c>
      <c r="H17" s="223"/>
      <c r="I17" s="223">
        <f>SUM(I18:I24)</f>
        <v>0</v>
      </c>
      <c r="J17" s="223"/>
      <c r="K17" s="223">
        <f>SUM(K18:K24)</f>
        <v>0</v>
      </c>
      <c r="L17" s="223"/>
      <c r="M17" s="223">
        <f>SUM(M18:M24)</f>
        <v>0</v>
      </c>
      <c r="N17" s="222"/>
      <c r="O17" s="222">
        <f>SUM(O18:O24)</f>
        <v>0.16</v>
      </c>
      <c r="P17" s="222"/>
      <c r="Q17" s="222">
        <f>SUM(Q18:Q24)</f>
        <v>0</v>
      </c>
      <c r="R17" s="224"/>
      <c r="S17" s="218"/>
      <c r="T17" s="218">
        <f>SUM(T18:T24)</f>
        <v>4.71</v>
      </c>
      <c r="U17" s="218"/>
      <c r="V17" s="218"/>
      <c r="AE17" t="s">
        <v>120</v>
      </c>
    </row>
    <row r="18" spans="1:58" ht="12.75" outlineLevel="1">
      <c r="A18" s="225">
        <v>3</v>
      </c>
      <c r="B18" s="226" t="s">
        <v>135</v>
      </c>
      <c r="C18" s="241" t="s">
        <v>136</v>
      </c>
      <c r="D18" s="227" t="s">
        <v>137</v>
      </c>
      <c r="E18" s="228">
        <v>12</v>
      </c>
      <c r="F18" s="229"/>
      <c r="G18" s="230">
        <f>ROUND(E18*F18,2)</f>
        <v>0</v>
      </c>
      <c r="H18" s="229"/>
      <c r="I18" s="230">
        <f>ROUND(E18*H18,2)</f>
        <v>0</v>
      </c>
      <c r="J18" s="229"/>
      <c r="K18" s="230">
        <f>ROUND(E18*J18,2)</f>
        <v>0</v>
      </c>
      <c r="L18" s="230">
        <v>21</v>
      </c>
      <c r="M18" s="230">
        <f>G18*(1+L18/100)</f>
        <v>0</v>
      </c>
      <c r="N18" s="228">
        <v>0.00371</v>
      </c>
      <c r="O18" s="228">
        <f>ROUND(E18*N18,2)</f>
        <v>0.04</v>
      </c>
      <c r="P18" s="228">
        <v>0</v>
      </c>
      <c r="Q18" s="228">
        <f>ROUND(E18*P18,2)</f>
        <v>0</v>
      </c>
      <c r="R18" s="231" t="s">
        <v>124</v>
      </c>
      <c r="S18" s="214">
        <v>0.18</v>
      </c>
      <c r="T18" s="214">
        <f>ROUND(E18*S18,2)</f>
        <v>2.16</v>
      </c>
      <c r="U18" s="214"/>
      <c r="V18" s="214" t="s">
        <v>125</v>
      </c>
      <c r="W18" s="203"/>
      <c r="X18" s="203"/>
      <c r="Y18" s="203"/>
      <c r="Z18" s="203"/>
      <c r="AA18" s="203"/>
      <c r="AB18" s="203"/>
      <c r="AC18" s="203"/>
      <c r="AD18" s="203"/>
      <c r="AE18" s="203" t="s">
        <v>126</v>
      </c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</row>
    <row r="19" spans="1:58" ht="12.75" outlineLevel="1">
      <c r="A19" s="210"/>
      <c r="B19" s="211"/>
      <c r="C19" s="242" t="s">
        <v>138</v>
      </c>
      <c r="D19" s="216"/>
      <c r="E19" s="217">
        <v>12</v>
      </c>
      <c r="F19" s="214"/>
      <c r="G19" s="214"/>
      <c r="H19" s="214"/>
      <c r="I19" s="214"/>
      <c r="J19" s="214"/>
      <c r="K19" s="214"/>
      <c r="L19" s="214"/>
      <c r="M19" s="214"/>
      <c r="N19" s="213"/>
      <c r="O19" s="213"/>
      <c r="P19" s="213"/>
      <c r="Q19" s="213"/>
      <c r="R19" s="214"/>
      <c r="S19" s="214"/>
      <c r="T19" s="214"/>
      <c r="U19" s="214"/>
      <c r="V19" s="214"/>
      <c r="W19" s="203"/>
      <c r="X19" s="203"/>
      <c r="Y19" s="203"/>
      <c r="Z19" s="203"/>
      <c r="AA19" s="203"/>
      <c r="AB19" s="203"/>
      <c r="AC19" s="203"/>
      <c r="AD19" s="203"/>
      <c r="AE19" s="203" t="s">
        <v>128</v>
      </c>
      <c r="AF19" s="203">
        <v>0</v>
      </c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</row>
    <row r="20" spans="1:58" ht="12.75" outlineLevel="1">
      <c r="A20" s="210"/>
      <c r="B20" s="211"/>
      <c r="C20" s="243"/>
      <c r="D20" s="233"/>
      <c r="E20" s="233"/>
      <c r="F20" s="233"/>
      <c r="G20" s="233"/>
      <c r="H20" s="214"/>
      <c r="I20" s="214"/>
      <c r="J20" s="214"/>
      <c r="K20" s="214"/>
      <c r="L20" s="214"/>
      <c r="M20" s="214"/>
      <c r="N20" s="213"/>
      <c r="O20" s="213"/>
      <c r="P20" s="213"/>
      <c r="Q20" s="213"/>
      <c r="R20" s="214"/>
      <c r="S20" s="214"/>
      <c r="T20" s="214"/>
      <c r="U20" s="214"/>
      <c r="V20" s="214"/>
      <c r="W20" s="203"/>
      <c r="X20" s="203"/>
      <c r="Y20" s="203"/>
      <c r="Z20" s="203"/>
      <c r="AA20" s="203"/>
      <c r="AB20" s="203"/>
      <c r="AC20" s="203"/>
      <c r="AD20" s="203"/>
      <c r="AE20" s="203" t="s">
        <v>129</v>
      </c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</row>
    <row r="21" spans="1:58" ht="12.75" outlineLevel="1">
      <c r="A21" s="225">
        <v>4</v>
      </c>
      <c r="B21" s="226" t="s">
        <v>139</v>
      </c>
      <c r="C21" s="241" t="s">
        <v>140</v>
      </c>
      <c r="D21" s="227" t="s">
        <v>123</v>
      </c>
      <c r="E21" s="228">
        <v>2.16</v>
      </c>
      <c r="F21" s="229"/>
      <c r="G21" s="230">
        <f>ROUND(E21*F21,2)</f>
        <v>0</v>
      </c>
      <c r="H21" s="229"/>
      <c r="I21" s="230">
        <f>ROUND(E21*H21,2)</f>
        <v>0</v>
      </c>
      <c r="J21" s="229"/>
      <c r="K21" s="230">
        <f>ROUND(E21*J21,2)</f>
        <v>0</v>
      </c>
      <c r="L21" s="230">
        <v>21</v>
      </c>
      <c r="M21" s="230">
        <f>G21*(1+L21/100)</f>
        <v>0</v>
      </c>
      <c r="N21" s="228">
        <v>0.05369</v>
      </c>
      <c r="O21" s="228">
        <f>ROUND(E21*N21,2)</f>
        <v>0.12</v>
      </c>
      <c r="P21" s="228">
        <v>0</v>
      </c>
      <c r="Q21" s="228">
        <f>ROUND(E21*P21,2)</f>
        <v>0</v>
      </c>
      <c r="R21" s="231" t="s">
        <v>124</v>
      </c>
      <c r="S21" s="214">
        <v>1.18</v>
      </c>
      <c r="T21" s="214">
        <f>ROUND(E21*S21,2)</f>
        <v>2.55</v>
      </c>
      <c r="U21" s="214"/>
      <c r="V21" s="214" t="s">
        <v>125</v>
      </c>
      <c r="W21" s="203"/>
      <c r="X21" s="203"/>
      <c r="Y21" s="203"/>
      <c r="Z21" s="203"/>
      <c r="AA21" s="203"/>
      <c r="AB21" s="203"/>
      <c r="AC21" s="203"/>
      <c r="AD21" s="203"/>
      <c r="AE21" s="203" t="s">
        <v>126</v>
      </c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</row>
    <row r="22" spans="1:58" ht="12.75" outlineLevel="1">
      <c r="A22" s="210"/>
      <c r="B22" s="211"/>
      <c r="C22" s="244" t="s">
        <v>141</v>
      </c>
      <c r="D22" s="234"/>
      <c r="E22" s="234"/>
      <c r="F22" s="234"/>
      <c r="G22" s="234"/>
      <c r="H22" s="214"/>
      <c r="I22" s="214"/>
      <c r="J22" s="214"/>
      <c r="K22" s="214"/>
      <c r="L22" s="214"/>
      <c r="M22" s="214"/>
      <c r="N22" s="213"/>
      <c r="O22" s="213"/>
      <c r="P22" s="213"/>
      <c r="Q22" s="213"/>
      <c r="R22" s="214"/>
      <c r="S22" s="214"/>
      <c r="T22" s="214"/>
      <c r="U22" s="214"/>
      <c r="V22" s="214"/>
      <c r="W22" s="203"/>
      <c r="X22" s="203"/>
      <c r="Y22" s="203"/>
      <c r="Z22" s="203"/>
      <c r="AA22" s="203"/>
      <c r="AB22" s="203"/>
      <c r="AC22" s="203"/>
      <c r="AD22" s="203"/>
      <c r="AE22" s="203" t="s">
        <v>133</v>
      </c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35" t="str">
        <f>C22</f>
        <v>okenního nebo dveřního, z pomocného pracovního lešení o výšce podlahy do 1900 mm a pro zatížení do 1,5 kPa,</v>
      </c>
      <c r="AZ22" s="203"/>
      <c r="BA22" s="203"/>
      <c r="BB22" s="203"/>
      <c r="BC22" s="203"/>
      <c r="BD22" s="203"/>
      <c r="BE22" s="203"/>
      <c r="BF22" s="203"/>
    </row>
    <row r="23" spans="1:58" ht="12.75" outlineLevel="1">
      <c r="A23" s="210"/>
      <c r="B23" s="211"/>
      <c r="C23" s="242" t="s">
        <v>142</v>
      </c>
      <c r="D23" s="216"/>
      <c r="E23" s="217">
        <v>2.16</v>
      </c>
      <c r="F23" s="214"/>
      <c r="G23" s="214"/>
      <c r="H23" s="214"/>
      <c r="I23" s="214"/>
      <c r="J23" s="214"/>
      <c r="K23" s="214"/>
      <c r="L23" s="214"/>
      <c r="M23" s="214"/>
      <c r="N23" s="213"/>
      <c r="O23" s="213"/>
      <c r="P23" s="213"/>
      <c r="Q23" s="213"/>
      <c r="R23" s="214"/>
      <c r="S23" s="214"/>
      <c r="T23" s="214"/>
      <c r="U23" s="214"/>
      <c r="V23" s="214"/>
      <c r="W23" s="203"/>
      <c r="X23" s="203"/>
      <c r="Y23" s="203"/>
      <c r="Z23" s="203"/>
      <c r="AA23" s="203"/>
      <c r="AB23" s="203"/>
      <c r="AC23" s="203"/>
      <c r="AD23" s="203"/>
      <c r="AE23" s="203" t="s">
        <v>128</v>
      </c>
      <c r="AF23" s="203">
        <v>0</v>
      </c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</row>
    <row r="24" spans="1:58" ht="12.75" outlineLevel="1">
      <c r="A24" s="210"/>
      <c r="B24" s="211"/>
      <c r="C24" s="243"/>
      <c r="D24" s="233"/>
      <c r="E24" s="233"/>
      <c r="F24" s="233"/>
      <c r="G24" s="233"/>
      <c r="H24" s="214"/>
      <c r="I24" s="214"/>
      <c r="J24" s="214"/>
      <c r="K24" s="214"/>
      <c r="L24" s="214"/>
      <c r="M24" s="214"/>
      <c r="N24" s="213"/>
      <c r="O24" s="213"/>
      <c r="P24" s="213"/>
      <c r="Q24" s="213"/>
      <c r="R24" s="214"/>
      <c r="S24" s="214"/>
      <c r="T24" s="214"/>
      <c r="U24" s="214"/>
      <c r="V24" s="214"/>
      <c r="W24" s="203"/>
      <c r="X24" s="203"/>
      <c r="Y24" s="203"/>
      <c r="Z24" s="203"/>
      <c r="AA24" s="203"/>
      <c r="AB24" s="203"/>
      <c r="AC24" s="203"/>
      <c r="AD24" s="203"/>
      <c r="AE24" s="203" t="s">
        <v>129</v>
      </c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</row>
    <row r="25" spans="1:31" ht="12.75">
      <c r="A25" s="219" t="s">
        <v>119</v>
      </c>
      <c r="B25" s="220" t="s">
        <v>74</v>
      </c>
      <c r="C25" s="240" t="s">
        <v>75</v>
      </c>
      <c r="D25" s="221"/>
      <c r="E25" s="222"/>
      <c r="F25" s="223"/>
      <c r="G25" s="223">
        <f>SUMIF(AE26:AE30,"&lt;&gt;NOR",G26:G30)</f>
        <v>0</v>
      </c>
      <c r="H25" s="223"/>
      <c r="I25" s="223">
        <f>SUM(I26:I30)</f>
        <v>0</v>
      </c>
      <c r="J25" s="223"/>
      <c r="K25" s="223">
        <f>SUM(K26:K30)</f>
        <v>0</v>
      </c>
      <c r="L25" s="223"/>
      <c r="M25" s="223">
        <f>SUM(M26:M30)</f>
        <v>0</v>
      </c>
      <c r="N25" s="222"/>
      <c r="O25" s="222">
        <f>SUM(O26:O30)</f>
        <v>0.78</v>
      </c>
      <c r="P25" s="222"/>
      <c r="Q25" s="222">
        <f>SUM(Q26:Q30)</f>
        <v>0</v>
      </c>
      <c r="R25" s="224"/>
      <c r="S25" s="218"/>
      <c r="T25" s="218">
        <f>SUM(T26:T30)</f>
        <v>63</v>
      </c>
      <c r="U25" s="218"/>
      <c r="V25" s="218"/>
      <c r="AE25" t="s">
        <v>120</v>
      </c>
    </row>
    <row r="26" spans="1:58" ht="22.5" outlineLevel="1">
      <c r="A26" s="225">
        <v>5</v>
      </c>
      <c r="B26" s="226" t="s">
        <v>143</v>
      </c>
      <c r="C26" s="241" t="s">
        <v>144</v>
      </c>
      <c r="D26" s="227" t="s">
        <v>123</v>
      </c>
      <c r="E26" s="228">
        <v>126</v>
      </c>
      <c r="F26" s="229"/>
      <c r="G26" s="230">
        <f>ROUND(E26*F26,2)</f>
        <v>0</v>
      </c>
      <c r="H26" s="229"/>
      <c r="I26" s="230">
        <f>ROUND(E26*H26,2)</f>
        <v>0</v>
      </c>
      <c r="J26" s="229"/>
      <c r="K26" s="230">
        <f>ROUND(E26*J26,2)</f>
        <v>0</v>
      </c>
      <c r="L26" s="230">
        <v>21</v>
      </c>
      <c r="M26" s="230">
        <f>G26*(1+L26/100)</f>
        <v>0</v>
      </c>
      <c r="N26" s="228">
        <v>0.00618</v>
      </c>
      <c r="O26" s="228">
        <f>ROUND(E26*N26,2)</f>
        <v>0.78</v>
      </c>
      <c r="P26" s="228">
        <v>0</v>
      </c>
      <c r="Q26" s="228">
        <f>ROUND(E26*P26,2)</f>
        <v>0</v>
      </c>
      <c r="R26" s="231" t="s">
        <v>124</v>
      </c>
      <c r="S26" s="214">
        <v>0.5</v>
      </c>
      <c r="T26" s="214">
        <f>ROUND(E26*S26,2)</f>
        <v>63</v>
      </c>
      <c r="U26" s="214"/>
      <c r="V26" s="214" t="s">
        <v>125</v>
      </c>
      <c r="W26" s="203"/>
      <c r="X26" s="203"/>
      <c r="Y26" s="203"/>
      <c r="Z26" s="203"/>
      <c r="AA26" s="203"/>
      <c r="AB26" s="203"/>
      <c r="AC26" s="203"/>
      <c r="AD26" s="203"/>
      <c r="AE26" s="203" t="s">
        <v>126</v>
      </c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</row>
    <row r="27" spans="1:58" ht="33.75" outlineLevel="1">
      <c r="A27" s="210"/>
      <c r="B27" s="211"/>
      <c r="C27" s="242" t="s">
        <v>145</v>
      </c>
      <c r="D27" s="216"/>
      <c r="E27" s="217"/>
      <c r="F27" s="214"/>
      <c r="G27" s="214"/>
      <c r="H27" s="214"/>
      <c r="I27" s="214"/>
      <c r="J27" s="214"/>
      <c r="K27" s="214"/>
      <c r="L27" s="214"/>
      <c r="M27" s="214"/>
      <c r="N27" s="213"/>
      <c r="O27" s="213"/>
      <c r="P27" s="213"/>
      <c r="Q27" s="213"/>
      <c r="R27" s="214"/>
      <c r="S27" s="214"/>
      <c r="T27" s="214"/>
      <c r="U27" s="214"/>
      <c r="V27" s="214"/>
      <c r="W27" s="203"/>
      <c r="X27" s="203"/>
      <c r="Y27" s="203"/>
      <c r="Z27" s="203"/>
      <c r="AA27" s="203"/>
      <c r="AB27" s="203"/>
      <c r="AC27" s="203"/>
      <c r="AD27" s="203"/>
      <c r="AE27" s="203" t="s">
        <v>128</v>
      </c>
      <c r="AF27" s="203">
        <v>0</v>
      </c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</row>
    <row r="28" spans="1:58" ht="12.75" outlineLevel="1">
      <c r="A28" s="210"/>
      <c r="B28" s="211"/>
      <c r="C28" s="242" t="s">
        <v>146</v>
      </c>
      <c r="D28" s="216"/>
      <c r="E28" s="217"/>
      <c r="F28" s="214"/>
      <c r="G28" s="214"/>
      <c r="H28" s="214"/>
      <c r="I28" s="214"/>
      <c r="J28" s="214"/>
      <c r="K28" s="214"/>
      <c r="L28" s="214"/>
      <c r="M28" s="214"/>
      <c r="N28" s="213"/>
      <c r="O28" s="213"/>
      <c r="P28" s="213"/>
      <c r="Q28" s="213"/>
      <c r="R28" s="214"/>
      <c r="S28" s="214"/>
      <c r="T28" s="214"/>
      <c r="U28" s="214"/>
      <c r="V28" s="214"/>
      <c r="W28" s="203"/>
      <c r="X28" s="203"/>
      <c r="Y28" s="203"/>
      <c r="Z28" s="203"/>
      <c r="AA28" s="203"/>
      <c r="AB28" s="203"/>
      <c r="AC28" s="203"/>
      <c r="AD28" s="203"/>
      <c r="AE28" s="203" t="s">
        <v>128</v>
      </c>
      <c r="AF28" s="203">
        <v>0</v>
      </c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</row>
    <row r="29" spans="1:58" ht="12.75" outlineLevel="1">
      <c r="A29" s="210"/>
      <c r="B29" s="211"/>
      <c r="C29" s="242" t="s">
        <v>147</v>
      </c>
      <c r="D29" s="216"/>
      <c r="E29" s="217">
        <v>126</v>
      </c>
      <c r="F29" s="214"/>
      <c r="G29" s="214"/>
      <c r="H29" s="214"/>
      <c r="I29" s="214"/>
      <c r="J29" s="214"/>
      <c r="K29" s="214"/>
      <c r="L29" s="214"/>
      <c r="M29" s="214"/>
      <c r="N29" s="213"/>
      <c r="O29" s="213"/>
      <c r="P29" s="213"/>
      <c r="Q29" s="213"/>
      <c r="R29" s="214"/>
      <c r="S29" s="214"/>
      <c r="T29" s="214"/>
      <c r="U29" s="214"/>
      <c r="V29" s="214"/>
      <c r="W29" s="203"/>
      <c r="X29" s="203"/>
      <c r="Y29" s="203"/>
      <c r="Z29" s="203"/>
      <c r="AA29" s="203"/>
      <c r="AB29" s="203"/>
      <c r="AC29" s="203"/>
      <c r="AD29" s="203"/>
      <c r="AE29" s="203" t="s">
        <v>128</v>
      </c>
      <c r="AF29" s="203">
        <v>5</v>
      </c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</row>
    <row r="30" spans="1:58" ht="12.75" outlineLevel="1">
      <c r="A30" s="210"/>
      <c r="B30" s="211"/>
      <c r="C30" s="243"/>
      <c r="D30" s="233"/>
      <c r="E30" s="233"/>
      <c r="F30" s="233"/>
      <c r="G30" s="233"/>
      <c r="H30" s="214"/>
      <c r="I30" s="214"/>
      <c r="J30" s="214"/>
      <c r="K30" s="214"/>
      <c r="L30" s="214"/>
      <c r="M30" s="214"/>
      <c r="N30" s="213"/>
      <c r="O30" s="213"/>
      <c r="P30" s="213"/>
      <c r="Q30" s="213"/>
      <c r="R30" s="214"/>
      <c r="S30" s="214"/>
      <c r="T30" s="214"/>
      <c r="U30" s="214"/>
      <c r="V30" s="214"/>
      <c r="W30" s="203"/>
      <c r="X30" s="203"/>
      <c r="Y30" s="203"/>
      <c r="Z30" s="203"/>
      <c r="AA30" s="203"/>
      <c r="AB30" s="203"/>
      <c r="AC30" s="203"/>
      <c r="AD30" s="203"/>
      <c r="AE30" s="203" t="s">
        <v>129</v>
      </c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</row>
    <row r="31" spans="1:31" ht="12.75">
      <c r="A31" s="219" t="s">
        <v>119</v>
      </c>
      <c r="B31" s="220" t="s">
        <v>76</v>
      </c>
      <c r="C31" s="240" t="s">
        <v>77</v>
      </c>
      <c r="D31" s="221"/>
      <c r="E31" s="222"/>
      <c r="F31" s="223"/>
      <c r="G31" s="223">
        <f>SUMIF(AE32:AE34,"&lt;&gt;NOR",G32:G34)</f>
        <v>0</v>
      </c>
      <c r="H31" s="223"/>
      <c r="I31" s="223">
        <f>SUM(I32:I34)</f>
        <v>0</v>
      </c>
      <c r="J31" s="223"/>
      <c r="K31" s="223">
        <f>SUM(K32:K34)</f>
        <v>0</v>
      </c>
      <c r="L31" s="223"/>
      <c r="M31" s="223">
        <f>SUM(M32:M34)</f>
        <v>0</v>
      </c>
      <c r="N31" s="222"/>
      <c r="O31" s="222">
        <f>SUM(O32:O34)</f>
        <v>0.01</v>
      </c>
      <c r="P31" s="222"/>
      <c r="Q31" s="222">
        <f>SUM(Q32:Q34)</f>
        <v>0</v>
      </c>
      <c r="R31" s="224"/>
      <c r="S31" s="218"/>
      <c r="T31" s="218">
        <f>SUM(T32:T34)</f>
        <v>1.09</v>
      </c>
      <c r="U31" s="218"/>
      <c r="V31" s="218"/>
      <c r="AE31" t="s">
        <v>120</v>
      </c>
    </row>
    <row r="32" spans="1:58" ht="12.75" outlineLevel="1">
      <c r="A32" s="225">
        <v>6</v>
      </c>
      <c r="B32" s="226" t="s">
        <v>148</v>
      </c>
      <c r="C32" s="241" t="s">
        <v>149</v>
      </c>
      <c r="D32" s="227" t="s">
        <v>123</v>
      </c>
      <c r="E32" s="228">
        <v>5.2</v>
      </c>
      <c r="F32" s="229"/>
      <c r="G32" s="230">
        <f>ROUND(E32*F32,2)</f>
        <v>0</v>
      </c>
      <c r="H32" s="229"/>
      <c r="I32" s="230">
        <f>ROUND(E32*H32,2)</f>
        <v>0</v>
      </c>
      <c r="J32" s="229"/>
      <c r="K32" s="230">
        <f>ROUND(E32*J32,2)</f>
        <v>0</v>
      </c>
      <c r="L32" s="230">
        <v>21</v>
      </c>
      <c r="M32" s="230">
        <f>G32*(1+L32/100)</f>
        <v>0</v>
      </c>
      <c r="N32" s="228">
        <v>0.00158</v>
      </c>
      <c r="O32" s="228">
        <f>ROUND(E32*N32,2)</f>
        <v>0.01</v>
      </c>
      <c r="P32" s="228">
        <v>0</v>
      </c>
      <c r="Q32" s="228">
        <f>ROUND(E32*P32,2)</f>
        <v>0</v>
      </c>
      <c r="R32" s="231" t="s">
        <v>124</v>
      </c>
      <c r="S32" s="214">
        <v>0.21</v>
      </c>
      <c r="T32" s="214">
        <f>ROUND(E32*S32,2)</f>
        <v>1.09</v>
      </c>
      <c r="U32" s="214"/>
      <c r="V32" s="214" t="s">
        <v>125</v>
      </c>
      <c r="W32" s="203"/>
      <c r="X32" s="203"/>
      <c r="Y32" s="203"/>
      <c r="Z32" s="203"/>
      <c r="AA32" s="203"/>
      <c r="AB32" s="203"/>
      <c r="AC32" s="203"/>
      <c r="AD32" s="203"/>
      <c r="AE32" s="203" t="s">
        <v>126</v>
      </c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</row>
    <row r="33" spans="1:58" ht="12.75" outlineLevel="1">
      <c r="A33" s="210"/>
      <c r="B33" s="211"/>
      <c r="C33" s="242" t="s">
        <v>150</v>
      </c>
      <c r="D33" s="216"/>
      <c r="E33" s="217">
        <v>5.2</v>
      </c>
      <c r="F33" s="214"/>
      <c r="G33" s="214"/>
      <c r="H33" s="214"/>
      <c r="I33" s="214"/>
      <c r="J33" s="214"/>
      <c r="K33" s="214"/>
      <c r="L33" s="214"/>
      <c r="M33" s="214"/>
      <c r="N33" s="213"/>
      <c r="O33" s="213"/>
      <c r="P33" s="213"/>
      <c r="Q33" s="213"/>
      <c r="R33" s="214"/>
      <c r="S33" s="214"/>
      <c r="T33" s="214"/>
      <c r="U33" s="214"/>
      <c r="V33" s="214"/>
      <c r="W33" s="203"/>
      <c r="X33" s="203"/>
      <c r="Y33" s="203"/>
      <c r="Z33" s="203"/>
      <c r="AA33" s="203"/>
      <c r="AB33" s="203"/>
      <c r="AC33" s="203"/>
      <c r="AD33" s="203"/>
      <c r="AE33" s="203" t="s">
        <v>128</v>
      </c>
      <c r="AF33" s="203">
        <v>0</v>
      </c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</row>
    <row r="34" spans="1:58" ht="12.75" outlineLevel="1">
      <c r="A34" s="210"/>
      <c r="B34" s="211"/>
      <c r="C34" s="243"/>
      <c r="D34" s="233"/>
      <c r="E34" s="233"/>
      <c r="F34" s="233"/>
      <c r="G34" s="233"/>
      <c r="H34" s="214"/>
      <c r="I34" s="214"/>
      <c r="J34" s="214"/>
      <c r="K34" s="214"/>
      <c r="L34" s="214"/>
      <c r="M34" s="214"/>
      <c r="N34" s="213"/>
      <c r="O34" s="213"/>
      <c r="P34" s="213"/>
      <c r="Q34" s="213"/>
      <c r="R34" s="214"/>
      <c r="S34" s="214"/>
      <c r="T34" s="214"/>
      <c r="U34" s="214"/>
      <c r="V34" s="214"/>
      <c r="W34" s="203"/>
      <c r="X34" s="203"/>
      <c r="Y34" s="203"/>
      <c r="Z34" s="203"/>
      <c r="AA34" s="203"/>
      <c r="AB34" s="203"/>
      <c r="AC34" s="203"/>
      <c r="AD34" s="203"/>
      <c r="AE34" s="203" t="s">
        <v>129</v>
      </c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</row>
    <row r="35" spans="1:31" ht="12.75">
      <c r="A35" s="219" t="s">
        <v>119</v>
      </c>
      <c r="B35" s="220" t="s">
        <v>78</v>
      </c>
      <c r="C35" s="240" t="s">
        <v>79</v>
      </c>
      <c r="D35" s="221"/>
      <c r="E35" s="222"/>
      <c r="F35" s="223"/>
      <c r="G35" s="223">
        <f>SUMIF(AE36:AE39,"&lt;&gt;NOR",G36:G39)</f>
        <v>0</v>
      </c>
      <c r="H35" s="223"/>
      <c r="I35" s="223">
        <f>SUM(I36:I39)</f>
        <v>0</v>
      </c>
      <c r="J35" s="223"/>
      <c r="K35" s="223">
        <f>SUM(K36:K39)</f>
        <v>0</v>
      </c>
      <c r="L35" s="223"/>
      <c r="M35" s="223">
        <f>SUM(M36:M39)</f>
        <v>0</v>
      </c>
      <c r="N35" s="222"/>
      <c r="O35" s="222">
        <f>SUM(O36:O39)</f>
        <v>0.02</v>
      </c>
      <c r="P35" s="222"/>
      <c r="Q35" s="222">
        <f>SUM(Q36:Q39)</f>
        <v>0</v>
      </c>
      <c r="R35" s="224"/>
      <c r="S35" s="218"/>
      <c r="T35" s="218">
        <f>SUM(T36:T39)</f>
        <v>116.66</v>
      </c>
      <c r="U35" s="218"/>
      <c r="V35" s="218"/>
      <c r="AE35" t="s">
        <v>120</v>
      </c>
    </row>
    <row r="36" spans="1:58" ht="56.25" outlineLevel="1">
      <c r="A36" s="225">
        <v>7</v>
      </c>
      <c r="B36" s="226" t="s">
        <v>151</v>
      </c>
      <c r="C36" s="241" t="s">
        <v>152</v>
      </c>
      <c r="D36" s="227" t="s">
        <v>123</v>
      </c>
      <c r="E36" s="228">
        <v>376.332</v>
      </c>
      <c r="F36" s="229"/>
      <c r="G36" s="230">
        <f>ROUND(E36*F36,2)</f>
        <v>0</v>
      </c>
      <c r="H36" s="229"/>
      <c r="I36" s="230">
        <f>ROUND(E36*H36,2)</f>
        <v>0</v>
      </c>
      <c r="J36" s="229"/>
      <c r="K36" s="230">
        <f>ROUND(E36*J36,2)</f>
        <v>0</v>
      </c>
      <c r="L36" s="230">
        <v>21</v>
      </c>
      <c r="M36" s="230">
        <f>G36*(1+L36/100)</f>
        <v>0</v>
      </c>
      <c r="N36" s="228">
        <v>4E-05</v>
      </c>
      <c r="O36" s="228">
        <f>ROUND(E36*N36,2)</f>
        <v>0.02</v>
      </c>
      <c r="P36" s="228">
        <v>0</v>
      </c>
      <c r="Q36" s="228">
        <f>ROUND(E36*P36,2)</f>
        <v>0</v>
      </c>
      <c r="R36" s="231" t="s">
        <v>124</v>
      </c>
      <c r="S36" s="214">
        <v>0.31</v>
      </c>
      <c r="T36" s="214">
        <f>ROUND(E36*S36,2)</f>
        <v>116.66</v>
      </c>
      <c r="U36" s="214"/>
      <c r="V36" s="214" t="s">
        <v>125</v>
      </c>
      <c r="W36" s="203"/>
      <c r="X36" s="203"/>
      <c r="Y36" s="203"/>
      <c r="Z36" s="203"/>
      <c r="AA36" s="203"/>
      <c r="AB36" s="203"/>
      <c r="AC36" s="203"/>
      <c r="AD36" s="203"/>
      <c r="AE36" s="203" t="s">
        <v>126</v>
      </c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</row>
    <row r="37" spans="1:58" ht="12.75" outlineLevel="1">
      <c r="A37" s="210"/>
      <c r="B37" s="211"/>
      <c r="C37" s="242" t="s">
        <v>153</v>
      </c>
      <c r="D37" s="216"/>
      <c r="E37" s="217">
        <v>123.9</v>
      </c>
      <c r="F37" s="214"/>
      <c r="G37" s="214"/>
      <c r="H37" s="214"/>
      <c r="I37" s="214"/>
      <c r="J37" s="214"/>
      <c r="K37" s="214"/>
      <c r="L37" s="214"/>
      <c r="M37" s="214"/>
      <c r="N37" s="213"/>
      <c r="O37" s="213"/>
      <c r="P37" s="213"/>
      <c r="Q37" s="213"/>
      <c r="R37" s="214"/>
      <c r="S37" s="214"/>
      <c r="T37" s="214"/>
      <c r="U37" s="214"/>
      <c r="V37" s="214"/>
      <c r="W37" s="203"/>
      <c r="X37" s="203"/>
      <c r="Y37" s="203"/>
      <c r="Z37" s="203"/>
      <c r="AA37" s="203"/>
      <c r="AB37" s="203"/>
      <c r="AC37" s="203"/>
      <c r="AD37" s="203"/>
      <c r="AE37" s="203" t="s">
        <v>128</v>
      </c>
      <c r="AF37" s="203">
        <v>0</v>
      </c>
      <c r="AG37" s="203"/>
      <c r="AH37" s="203"/>
      <c r="AI37" s="203"/>
      <c r="AJ37" s="203"/>
      <c r="AK37" s="203"/>
      <c r="AL37" s="203"/>
      <c r="AM37" s="203"/>
      <c r="AN37" s="203"/>
      <c r="AO37" s="203"/>
      <c r="AP37" s="203"/>
      <c r="AQ37" s="203"/>
      <c r="AR37" s="203"/>
      <c r="AS37" s="203"/>
      <c r="AT37" s="203"/>
      <c r="AU37" s="203"/>
      <c r="AV37" s="203"/>
      <c r="AW37" s="203"/>
      <c r="AX37" s="203"/>
      <c r="AY37" s="203"/>
      <c r="AZ37" s="203"/>
      <c r="BA37" s="203"/>
      <c r="BB37" s="203"/>
      <c r="BC37" s="203"/>
      <c r="BD37" s="203"/>
      <c r="BE37" s="203"/>
      <c r="BF37" s="203"/>
    </row>
    <row r="38" spans="1:58" ht="12.75" outlineLevel="1">
      <c r="A38" s="210"/>
      <c r="B38" s="211"/>
      <c r="C38" s="242" t="s">
        <v>154</v>
      </c>
      <c r="D38" s="216"/>
      <c r="E38" s="217">
        <v>252.432</v>
      </c>
      <c r="F38" s="214"/>
      <c r="G38" s="214"/>
      <c r="H38" s="214"/>
      <c r="I38" s="214"/>
      <c r="J38" s="214"/>
      <c r="K38" s="214"/>
      <c r="L38" s="214"/>
      <c r="M38" s="214"/>
      <c r="N38" s="213"/>
      <c r="O38" s="213"/>
      <c r="P38" s="213"/>
      <c r="Q38" s="213"/>
      <c r="R38" s="214"/>
      <c r="S38" s="214"/>
      <c r="T38" s="214"/>
      <c r="U38" s="214"/>
      <c r="V38" s="214"/>
      <c r="W38" s="203"/>
      <c r="X38" s="203"/>
      <c r="Y38" s="203"/>
      <c r="Z38" s="203"/>
      <c r="AA38" s="203"/>
      <c r="AB38" s="203"/>
      <c r="AC38" s="203"/>
      <c r="AD38" s="203"/>
      <c r="AE38" s="203" t="s">
        <v>128</v>
      </c>
      <c r="AF38" s="203">
        <v>0</v>
      </c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</row>
    <row r="39" spans="1:58" ht="12.75" outlineLevel="1">
      <c r="A39" s="210"/>
      <c r="B39" s="211"/>
      <c r="C39" s="243"/>
      <c r="D39" s="233"/>
      <c r="E39" s="233"/>
      <c r="F39" s="233"/>
      <c r="G39" s="233"/>
      <c r="H39" s="214"/>
      <c r="I39" s="214"/>
      <c r="J39" s="214"/>
      <c r="K39" s="214"/>
      <c r="L39" s="214"/>
      <c r="M39" s="214"/>
      <c r="N39" s="213"/>
      <c r="O39" s="213"/>
      <c r="P39" s="213"/>
      <c r="Q39" s="213"/>
      <c r="R39" s="214"/>
      <c r="S39" s="214"/>
      <c r="T39" s="214"/>
      <c r="U39" s="214"/>
      <c r="V39" s="214"/>
      <c r="W39" s="203"/>
      <c r="X39" s="203"/>
      <c r="Y39" s="203"/>
      <c r="Z39" s="203"/>
      <c r="AA39" s="203"/>
      <c r="AB39" s="203"/>
      <c r="AC39" s="203"/>
      <c r="AD39" s="203"/>
      <c r="AE39" s="203" t="s">
        <v>129</v>
      </c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  <c r="BC39" s="203"/>
      <c r="BD39" s="203"/>
      <c r="BE39" s="203"/>
      <c r="BF39" s="203"/>
    </row>
    <row r="40" spans="1:31" ht="12.75">
      <c r="A40" s="219" t="s">
        <v>119</v>
      </c>
      <c r="B40" s="220" t="s">
        <v>80</v>
      </c>
      <c r="C40" s="240" t="s">
        <v>81</v>
      </c>
      <c r="D40" s="221"/>
      <c r="E40" s="222"/>
      <c r="F40" s="223"/>
      <c r="G40" s="223">
        <f>SUMIF(AE41:AE47,"&lt;&gt;NOR",G41:G47)</f>
        <v>0</v>
      </c>
      <c r="H40" s="223"/>
      <c r="I40" s="223">
        <f>SUM(I41:I47)</f>
        <v>0</v>
      </c>
      <c r="J40" s="223"/>
      <c r="K40" s="223">
        <f>SUM(K41:K47)</f>
        <v>0</v>
      </c>
      <c r="L40" s="223"/>
      <c r="M40" s="223">
        <f>SUM(M41:M47)</f>
        <v>0</v>
      </c>
      <c r="N40" s="222"/>
      <c r="O40" s="222">
        <f>SUM(O41:O47)</f>
        <v>0</v>
      </c>
      <c r="P40" s="222"/>
      <c r="Q40" s="222">
        <f>SUM(Q41:Q47)</f>
        <v>0.24</v>
      </c>
      <c r="R40" s="224"/>
      <c r="S40" s="218"/>
      <c r="T40" s="218">
        <f>SUM(T41:T47)</f>
        <v>2.87</v>
      </c>
      <c r="U40" s="218"/>
      <c r="V40" s="218"/>
      <c r="AE40" t="s">
        <v>120</v>
      </c>
    </row>
    <row r="41" spans="1:58" ht="12.75" outlineLevel="1">
      <c r="A41" s="225">
        <v>8</v>
      </c>
      <c r="B41" s="226" t="s">
        <v>155</v>
      </c>
      <c r="C41" s="241" t="s">
        <v>156</v>
      </c>
      <c r="D41" s="227" t="s">
        <v>157</v>
      </c>
      <c r="E41" s="228">
        <v>2</v>
      </c>
      <c r="F41" s="229"/>
      <c r="G41" s="230">
        <f>ROUND(E41*F41,2)</f>
        <v>0</v>
      </c>
      <c r="H41" s="229"/>
      <c r="I41" s="230">
        <f>ROUND(E41*H41,2)</f>
        <v>0</v>
      </c>
      <c r="J41" s="229"/>
      <c r="K41" s="230">
        <f>ROUND(E41*J41,2)</f>
        <v>0</v>
      </c>
      <c r="L41" s="230">
        <v>21</v>
      </c>
      <c r="M41" s="230">
        <f>G41*(1+L41/100)</f>
        <v>0</v>
      </c>
      <c r="N41" s="228">
        <v>0</v>
      </c>
      <c r="O41" s="228">
        <f>ROUND(E41*N41,2)</f>
        <v>0</v>
      </c>
      <c r="P41" s="228">
        <v>0</v>
      </c>
      <c r="Q41" s="228">
        <f>ROUND(E41*P41,2)</f>
        <v>0</v>
      </c>
      <c r="R41" s="231" t="s">
        <v>124</v>
      </c>
      <c r="S41" s="214">
        <v>0.08</v>
      </c>
      <c r="T41" s="214">
        <f>ROUND(E41*S41,2)</f>
        <v>0.16</v>
      </c>
      <c r="U41" s="214"/>
      <c r="V41" s="214" t="s">
        <v>125</v>
      </c>
      <c r="W41" s="203"/>
      <c r="X41" s="203"/>
      <c r="Y41" s="203"/>
      <c r="Z41" s="203"/>
      <c r="AA41" s="203"/>
      <c r="AB41" s="203"/>
      <c r="AC41" s="203"/>
      <c r="AD41" s="203"/>
      <c r="AE41" s="203" t="s">
        <v>126</v>
      </c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</row>
    <row r="42" spans="1:58" ht="12.75" outlineLevel="1">
      <c r="A42" s="210"/>
      <c r="B42" s="211"/>
      <c r="C42" s="244" t="s">
        <v>158</v>
      </c>
      <c r="D42" s="234"/>
      <c r="E42" s="234"/>
      <c r="F42" s="234"/>
      <c r="G42" s="234"/>
      <c r="H42" s="214"/>
      <c r="I42" s="214"/>
      <c r="J42" s="214"/>
      <c r="K42" s="214"/>
      <c r="L42" s="214"/>
      <c r="M42" s="214"/>
      <c r="N42" s="213"/>
      <c r="O42" s="213"/>
      <c r="P42" s="213"/>
      <c r="Q42" s="213"/>
      <c r="R42" s="214"/>
      <c r="S42" s="214"/>
      <c r="T42" s="214"/>
      <c r="U42" s="214"/>
      <c r="V42" s="214"/>
      <c r="W42" s="203"/>
      <c r="X42" s="203"/>
      <c r="Y42" s="203"/>
      <c r="Z42" s="203"/>
      <c r="AA42" s="203"/>
      <c r="AB42" s="203"/>
      <c r="AC42" s="203"/>
      <c r="AD42" s="203"/>
      <c r="AE42" s="203" t="s">
        <v>133</v>
      </c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</row>
    <row r="43" spans="1:58" ht="12.75" outlineLevel="1">
      <c r="A43" s="210"/>
      <c r="B43" s="211"/>
      <c r="C43" s="242" t="s">
        <v>159</v>
      </c>
      <c r="D43" s="216"/>
      <c r="E43" s="217">
        <v>2</v>
      </c>
      <c r="F43" s="214"/>
      <c r="G43" s="214"/>
      <c r="H43" s="214"/>
      <c r="I43" s="214"/>
      <c r="J43" s="214"/>
      <c r="K43" s="214"/>
      <c r="L43" s="214"/>
      <c r="M43" s="214"/>
      <c r="N43" s="213"/>
      <c r="O43" s="213"/>
      <c r="P43" s="213"/>
      <c r="Q43" s="213"/>
      <c r="R43" s="214"/>
      <c r="S43" s="214"/>
      <c r="T43" s="214"/>
      <c r="U43" s="214"/>
      <c r="V43" s="214"/>
      <c r="W43" s="203"/>
      <c r="X43" s="203"/>
      <c r="Y43" s="203"/>
      <c r="Z43" s="203"/>
      <c r="AA43" s="203"/>
      <c r="AB43" s="203"/>
      <c r="AC43" s="203"/>
      <c r="AD43" s="203"/>
      <c r="AE43" s="203" t="s">
        <v>128</v>
      </c>
      <c r="AF43" s="203">
        <v>0</v>
      </c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</row>
    <row r="44" spans="1:58" ht="12.75" outlineLevel="1">
      <c r="A44" s="210"/>
      <c r="B44" s="211"/>
      <c r="C44" s="243"/>
      <c r="D44" s="233"/>
      <c r="E44" s="233"/>
      <c r="F44" s="233"/>
      <c r="G44" s="233"/>
      <c r="H44" s="214"/>
      <c r="I44" s="214"/>
      <c r="J44" s="214"/>
      <c r="K44" s="214"/>
      <c r="L44" s="214"/>
      <c r="M44" s="214"/>
      <c r="N44" s="213"/>
      <c r="O44" s="213"/>
      <c r="P44" s="213"/>
      <c r="Q44" s="213"/>
      <c r="R44" s="214"/>
      <c r="S44" s="214"/>
      <c r="T44" s="214"/>
      <c r="U44" s="214"/>
      <c r="V44" s="214"/>
      <c r="W44" s="203"/>
      <c r="X44" s="203"/>
      <c r="Y44" s="203"/>
      <c r="Z44" s="203"/>
      <c r="AA44" s="203"/>
      <c r="AB44" s="203"/>
      <c r="AC44" s="203"/>
      <c r="AD44" s="203"/>
      <c r="AE44" s="203" t="s">
        <v>129</v>
      </c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</row>
    <row r="45" spans="1:58" ht="33.75" outlineLevel="1">
      <c r="A45" s="225">
        <v>9</v>
      </c>
      <c r="B45" s="226" t="s">
        <v>160</v>
      </c>
      <c r="C45" s="241" t="s">
        <v>161</v>
      </c>
      <c r="D45" s="227" t="s">
        <v>123</v>
      </c>
      <c r="E45" s="228">
        <v>3.78</v>
      </c>
      <c r="F45" s="229"/>
      <c r="G45" s="230">
        <f>ROUND(E45*F45,2)</f>
        <v>0</v>
      </c>
      <c r="H45" s="229"/>
      <c r="I45" s="230">
        <f>ROUND(E45*H45,2)</f>
        <v>0</v>
      </c>
      <c r="J45" s="229"/>
      <c r="K45" s="230">
        <f>ROUND(E45*J45,2)</f>
        <v>0</v>
      </c>
      <c r="L45" s="230">
        <v>21</v>
      </c>
      <c r="M45" s="230">
        <f>G45*(1+L45/100)</f>
        <v>0</v>
      </c>
      <c r="N45" s="228">
        <v>0.001</v>
      </c>
      <c r="O45" s="228">
        <f>ROUND(E45*N45,2)</f>
        <v>0</v>
      </c>
      <c r="P45" s="228">
        <v>0.063</v>
      </c>
      <c r="Q45" s="228">
        <f>ROUND(E45*P45,2)</f>
        <v>0.24</v>
      </c>
      <c r="R45" s="231" t="s">
        <v>124</v>
      </c>
      <c r="S45" s="214">
        <v>0.718</v>
      </c>
      <c r="T45" s="214">
        <f>ROUND(E45*S45,2)</f>
        <v>2.71</v>
      </c>
      <c r="U45" s="214"/>
      <c r="V45" s="214" t="s">
        <v>125</v>
      </c>
      <c r="W45" s="203"/>
      <c r="X45" s="203"/>
      <c r="Y45" s="203"/>
      <c r="Z45" s="203"/>
      <c r="AA45" s="203"/>
      <c r="AB45" s="203"/>
      <c r="AC45" s="203"/>
      <c r="AD45" s="203"/>
      <c r="AE45" s="203" t="s">
        <v>126</v>
      </c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</row>
    <row r="46" spans="1:58" ht="12.75" outlineLevel="1">
      <c r="A46" s="210"/>
      <c r="B46" s="211"/>
      <c r="C46" s="242" t="s">
        <v>162</v>
      </c>
      <c r="D46" s="216"/>
      <c r="E46" s="217">
        <v>3.78</v>
      </c>
      <c r="F46" s="214"/>
      <c r="G46" s="214"/>
      <c r="H46" s="214"/>
      <c r="I46" s="214"/>
      <c r="J46" s="214"/>
      <c r="K46" s="214"/>
      <c r="L46" s="214"/>
      <c r="M46" s="214"/>
      <c r="N46" s="213"/>
      <c r="O46" s="213"/>
      <c r="P46" s="213"/>
      <c r="Q46" s="213"/>
      <c r="R46" s="214"/>
      <c r="S46" s="214"/>
      <c r="T46" s="214"/>
      <c r="U46" s="214"/>
      <c r="V46" s="214"/>
      <c r="W46" s="203"/>
      <c r="X46" s="203"/>
      <c r="Y46" s="203"/>
      <c r="Z46" s="203"/>
      <c r="AA46" s="203"/>
      <c r="AB46" s="203"/>
      <c r="AC46" s="203"/>
      <c r="AD46" s="203"/>
      <c r="AE46" s="203" t="s">
        <v>128</v>
      </c>
      <c r="AF46" s="203">
        <v>0</v>
      </c>
      <c r="AG46" s="203"/>
      <c r="AH46" s="203"/>
      <c r="AI46" s="203"/>
      <c r="AJ46" s="203"/>
      <c r="AK46" s="203"/>
      <c r="AL46" s="203"/>
      <c r="AM46" s="203"/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3"/>
      <c r="AZ46" s="203"/>
      <c r="BA46" s="203"/>
      <c r="BB46" s="203"/>
      <c r="BC46" s="203"/>
      <c r="BD46" s="203"/>
      <c r="BE46" s="203"/>
      <c r="BF46" s="203"/>
    </row>
    <row r="47" spans="1:58" ht="12.75" outlineLevel="1">
      <c r="A47" s="210"/>
      <c r="B47" s="211"/>
      <c r="C47" s="243"/>
      <c r="D47" s="233"/>
      <c r="E47" s="233"/>
      <c r="F47" s="233"/>
      <c r="G47" s="233"/>
      <c r="H47" s="214"/>
      <c r="I47" s="214"/>
      <c r="J47" s="214"/>
      <c r="K47" s="214"/>
      <c r="L47" s="214"/>
      <c r="M47" s="214"/>
      <c r="N47" s="213"/>
      <c r="O47" s="213"/>
      <c r="P47" s="213"/>
      <c r="Q47" s="213"/>
      <c r="R47" s="214"/>
      <c r="S47" s="214"/>
      <c r="T47" s="214"/>
      <c r="U47" s="214"/>
      <c r="V47" s="214"/>
      <c r="W47" s="203"/>
      <c r="X47" s="203"/>
      <c r="Y47" s="203"/>
      <c r="Z47" s="203"/>
      <c r="AA47" s="203"/>
      <c r="AB47" s="203"/>
      <c r="AC47" s="203"/>
      <c r="AD47" s="203"/>
      <c r="AE47" s="203" t="s">
        <v>129</v>
      </c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</row>
    <row r="48" spans="1:31" ht="12.75">
      <c r="A48" s="219" t="s">
        <v>119</v>
      </c>
      <c r="B48" s="220" t="s">
        <v>82</v>
      </c>
      <c r="C48" s="240" t="s">
        <v>83</v>
      </c>
      <c r="D48" s="221"/>
      <c r="E48" s="222"/>
      <c r="F48" s="223"/>
      <c r="G48" s="223">
        <f>SUMIF(AE49:AE51,"&lt;&gt;NOR",G49:G51)</f>
        <v>0</v>
      </c>
      <c r="H48" s="223"/>
      <c r="I48" s="223">
        <f>SUM(I49:I51)</f>
        <v>0</v>
      </c>
      <c r="J48" s="223"/>
      <c r="K48" s="223">
        <f>SUM(K49:K51)</f>
        <v>0</v>
      </c>
      <c r="L48" s="223"/>
      <c r="M48" s="223">
        <f>SUM(M49:M51)</f>
        <v>0</v>
      </c>
      <c r="N48" s="222"/>
      <c r="O48" s="222">
        <f>SUM(O49:O51)</f>
        <v>0</v>
      </c>
      <c r="P48" s="222"/>
      <c r="Q48" s="222">
        <f>SUM(Q49:Q51)</f>
        <v>0</v>
      </c>
      <c r="R48" s="224"/>
      <c r="S48" s="218"/>
      <c r="T48" s="218">
        <f>SUM(T49:T51)</f>
        <v>2.59</v>
      </c>
      <c r="U48" s="218"/>
      <c r="V48" s="218"/>
      <c r="AE48" t="s">
        <v>120</v>
      </c>
    </row>
    <row r="49" spans="1:58" ht="33.75" outlineLevel="1">
      <c r="A49" s="225">
        <v>10</v>
      </c>
      <c r="B49" s="226" t="s">
        <v>163</v>
      </c>
      <c r="C49" s="241" t="s">
        <v>164</v>
      </c>
      <c r="D49" s="227" t="s">
        <v>165</v>
      </c>
      <c r="E49" s="228">
        <v>1.23193</v>
      </c>
      <c r="F49" s="229"/>
      <c r="G49" s="230">
        <f>ROUND(E49*F49,2)</f>
        <v>0</v>
      </c>
      <c r="H49" s="229"/>
      <c r="I49" s="230">
        <f>ROUND(E49*H49,2)</f>
        <v>0</v>
      </c>
      <c r="J49" s="229"/>
      <c r="K49" s="230">
        <f>ROUND(E49*J49,2)</f>
        <v>0</v>
      </c>
      <c r="L49" s="230">
        <v>21</v>
      </c>
      <c r="M49" s="230">
        <f>G49*(1+L49/100)</f>
        <v>0</v>
      </c>
      <c r="N49" s="228">
        <v>0</v>
      </c>
      <c r="O49" s="228">
        <f>ROUND(E49*N49,2)</f>
        <v>0</v>
      </c>
      <c r="P49" s="228">
        <v>0</v>
      </c>
      <c r="Q49" s="228">
        <f>ROUND(E49*P49,2)</f>
        <v>0</v>
      </c>
      <c r="R49" s="231" t="s">
        <v>124</v>
      </c>
      <c r="S49" s="214">
        <v>2.1</v>
      </c>
      <c r="T49" s="214">
        <f>ROUND(E49*S49,2)</f>
        <v>2.59</v>
      </c>
      <c r="U49" s="214"/>
      <c r="V49" s="214" t="s">
        <v>166</v>
      </c>
      <c r="W49" s="203"/>
      <c r="X49" s="203"/>
      <c r="Y49" s="203"/>
      <c r="Z49" s="203"/>
      <c r="AA49" s="203"/>
      <c r="AB49" s="203"/>
      <c r="AC49" s="203"/>
      <c r="AD49" s="203"/>
      <c r="AE49" s="203" t="s">
        <v>167</v>
      </c>
      <c r="AF49" s="203"/>
      <c r="AG49" s="203"/>
      <c r="AH49" s="203"/>
      <c r="AI49" s="203"/>
      <c r="AJ49" s="203"/>
      <c r="AK49" s="203"/>
      <c r="AL49" s="203"/>
      <c r="AM49" s="203"/>
      <c r="AN49" s="203"/>
      <c r="AO49" s="203"/>
      <c r="AP49" s="203"/>
      <c r="AQ49" s="203"/>
      <c r="AR49" s="203"/>
      <c r="AS49" s="203"/>
      <c r="AT49" s="203"/>
      <c r="AU49" s="203"/>
      <c r="AV49" s="203"/>
      <c r="AW49" s="203"/>
      <c r="AX49" s="203"/>
      <c r="AY49" s="203"/>
      <c r="AZ49" s="203"/>
      <c r="BA49" s="203"/>
      <c r="BB49" s="203"/>
      <c r="BC49" s="203"/>
      <c r="BD49" s="203"/>
      <c r="BE49" s="203"/>
      <c r="BF49" s="203"/>
    </row>
    <row r="50" spans="1:58" ht="12.75" outlineLevel="1">
      <c r="A50" s="210"/>
      <c r="B50" s="211"/>
      <c r="C50" s="244" t="s">
        <v>168</v>
      </c>
      <c r="D50" s="234"/>
      <c r="E50" s="234"/>
      <c r="F50" s="234"/>
      <c r="G50" s="234"/>
      <c r="H50" s="214"/>
      <c r="I50" s="214"/>
      <c r="J50" s="214"/>
      <c r="K50" s="214"/>
      <c r="L50" s="214"/>
      <c r="M50" s="214"/>
      <c r="N50" s="213"/>
      <c r="O50" s="213"/>
      <c r="P50" s="213"/>
      <c r="Q50" s="213"/>
      <c r="R50" s="214"/>
      <c r="S50" s="214"/>
      <c r="T50" s="214"/>
      <c r="U50" s="214"/>
      <c r="V50" s="214"/>
      <c r="W50" s="203"/>
      <c r="X50" s="203"/>
      <c r="Y50" s="203"/>
      <c r="Z50" s="203"/>
      <c r="AA50" s="203"/>
      <c r="AB50" s="203"/>
      <c r="AC50" s="203"/>
      <c r="AD50" s="203"/>
      <c r="AE50" s="203" t="s">
        <v>133</v>
      </c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</row>
    <row r="51" spans="1:58" ht="12.75" outlineLevel="1">
      <c r="A51" s="210"/>
      <c r="B51" s="211"/>
      <c r="C51" s="243"/>
      <c r="D51" s="233"/>
      <c r="E51" s="233"/>
      <c r="F51" s="233"/>
      <c r="G51" s="233"/>
      <c r="H51" s="214"/>
      <c r="I51" s="214"/>
      <c r="J51" s="214"/>
      <c r="K51" s="214"/>
      <c r="L51" s="214"/>
      <c r="M51" s="214"/>
      <c r="N51" s="213"/>
      <c r="O51" s="213"/>
      <c r="P51" s="213"/>
      <c r="Q51" s="213"/>
      <c r="R51" s="214"/>
      <c r="S51" s="214"/>
      <c r="T51" s="214"/>
      <c r="U51" s="214"/>
      <c r="V51" s="214"/>
      <c r="W51" s="203"/>
      <c r="X51" s="203"/>
      <c r="Y51" s="203"/>
      <c r="Z51" s="203"/>
      <c r="AA51" s="203"/>
      <c r="AB51" s="203"/>
      <c r="AC51" s="203"/>
      <c r="AD51" s="203"/>
      <c r="AE51" s="203" t="s">
        <v>129</v>
      </c>
      <c r="AF51" s="203"/>
      <c r="AG51" s="203"/>
      <c r="AH51" s="203"/>
      <c r="AI51" s="203"/>
      <c r="AJ51" s="203"/>
      <c r="AK51" s="203"/>
      <c r="AL51" s="203"/>
      <c r="AM51" s="203"/>
      <c r="AN51" s="203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</row>
    <row r="52" spans="1:31" ht="12.75">
      <c r="A52" s="219" t="s">
        <v>119</v>
      </c>
      <c r="B52" s="220" t="s">
        <v>84</v>
      </c>
      <c r="C52" s="240" t="s">
        <v>85</v>
      </c>
      <c r="D52" s="221"/>
      <c r="E52" s="222"/>
      <c r="F52" s="223"/>
      <c r="G52" s="223">
        <f>SUMIF(AE53:AE58,"&lt;&gt;NOR",G53:G58)</f>
        <v>0</v>
      </c>
      <c r="H52" s="223"/>
      <c r="I52" s="223">
        <f>SUM(I53:I58)</f>
        <v>0</v>
      </c>
      <c r="J52" s="223"/>
      <c r="K52" s="223">
        <f>SUM(K53:K58)</f>
        <v>0</v>
      </c>
      <c r="L52" s="223"/>
      <c r="M52" s="223">
        <f>SUM(M53:M58)</f>
        <v>0</v>
      </c>
      <c r="N52" s="222"/>
      <c r="O52" s="222">
        <f>SUM(O53:O58)</f>
        <v>0</v>
      </c>
      <c r="P52" s="222"/>
      <c r="Q52" s="222">
        <f>SUM(Q53:Q58)</f>
        <v>3.11</v>
      </c>
      <c r="R52" s="224"/>
      <c r="S52" s="218"/>
      <c r="T52" s="218">
        <f>SUM(T53:T58)</f>
        <v>31.5</v>
      </c>
      <c r="U52" s="218"/>
      <c r="V52" s="218"/>
      <c r="AE52" t="s">
        <v>120</v>
      </c>
    </row>
    <row r="53" spans="1:58" ht="12.75" outlineLevel="1">
      <c r="A53" s="225">
        <v>11</v>
      </c>
      <c r="B53" s="226" t="s">
        <v>169</v>
      </c>
      <c r="C53" s="241" t="s">
        <v>170</v>
      </c>
      <c r="D53" s="227" t="s">
        <v>123</v>
      </c>
      <c r="E53" s="228">
        <v>126</v>
      </c>
      <c r="F53" s="229"/>
      <c r="G53" s="230">
        <f>ROUND(E53*F53,2)</f>
        <v>0</v>
      </c>
      <c r="H53" s="229"/>
      <c r="I53" s="230">
        <f>ROUND(E53*H53,2)</f>
        <v>0</v>
      </c>
      <c r="J53" s="229"/>
      <c r="K53" s="230">
        <f>ROUND(E53*J53,2)</f>
        <v>0</v>
      </c>
      <c r="L53" s="230">
        <v>21</v>
      </c>
      <c r="M53" s="230">
        <f>G53*(1+L53/100)</f>
        <v>0</v>
      </c>
      <c r="N53" s="228">
        <v>0</v>
      </c>
      <c r="O53" s="228">
        <f>ROUND(E53*N53,2)</f>
        <v>0</v>
      </c>
      <c r="P53" s="228">
        <v>0.02465</v>
      </c>
      <c r="Q53" s="228">
        <f>ROUND(E53*P53,2)</f>
        <v>3.11</v>
      </c>
      <c r="R53" s="231" t="s">
        <v>124</v>
      </c>
      <c r="S53" s="214">
        <v>0.25</v>
      </c>
      <c r="T53" s="214">
        <f>ROUND(E53*S53,2)</f>
        <v>31.5</v>
      </c>
      <c r="U53" s="214"/>
      <c r="V53" s="214" t="s">
        <v>125</v>
      </c>
      <c r="W53" s="203"/>
      <c r="X53" s="203"/>
      <c r="Y53" s="203"/>
      <c r="Z53" s="203"/>
      <c r="AA53" s="203"/>
      <c r="AB53" s="203"/>
      <c r="AC53" s="203"/>
      <c r="AD53" s="203"/>
      <c r="AE53" s="203" t="s">
        <v>126</v>
      </c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</row>
    <row r="54" spans="1:58" ht="12.75" outlineLevel="1">
      <c r="A54" s="210"/>
      <c r="B54" s="211"/>
      <c r="C54" s="242" t="s">
        <v>171</v>
      </c>
      <c r="D54" s="216"/>
      <c r="E54" s="217">
        <v>126</v>
      </c>
      <c r="F54" s="214"/>
      <c r="G54" s="214"/>
      <c r="H54" s="214"/>
      <c r="I54" s="214"/>
      <c r="J54" s="214"/>
      <c r="K54" s="214"/>
      <c r="L54" s="214"/>
      <c r="M54" s="214"/>
      <c r="N54" s="213"/>
      <c r="O54" s="213"/>
      <c r="P54" s="213"/>
      <c r="Q54" s="213"/>
      <c r="R54" s="214"/>
      <c r="S54" s="214"/>
      <c r="T54" s="214"/>
      <c r="U54" s="214"/>
      <c r="V54" s="214"/>
      <c r="W54" s="203"/>
      <c r="X54" s="203"/>
      <c r="Y54" s="203"/>
      <c r="Z54" s="203"/>
      <c r="AA54" s="203"/>
      <c r="AB54" s="203"/>
      <c r="AC54" s="203"/>
      <c r="AD54" s="203"/>
      <c r="AE54" s="203" t="s">
        <v>128</v>
      </c>
      <c r="AF54" s="203">
        <v>0</v>
      </c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</row>
    <row r="55" spans="1:58" ht="12.75" outlineLevel="1">
      <c r="A55" s="210"/>
      <c r="B55" s="211"/>
      <c r="C55" s="243"/>
      <c r="D55" s="233"/>
      <c r="E55" s="233"/>
      <c r="F55" s="233"/>
      <c r="G55" s="233"/>
      <c r="H55" s="214"/>
      <c r="I55" s="214"/>
      <c r="J55" s="214"/>
      <c r="K55" s="214"/>
      <c r="L55" s="214"/>
      <c r="M55" s="214"/>
      <c r="N55" s="213"/>
      <c r="O55" s="213"/>
      <c r="P55" s="213"/>
      <c r="Q55" s="213"/>
      <c r="R55" s="214"/>
      <c r="S55" s="214"/>
      <c r="T55" s="214"/>
      <c r="U55" s="214"/>
      <c r="V55" s="214"/>
      <c r="W55" s="203"/>
      <c r="X55" s="203"/>
      <c r="Y55" s="203"/>
      <c r="Z55" s="203"/>
      <c r="AA55" s="203"/>
      <c r="AB55" s="203"/>
      <c r="AC55" s="203"/>
      <c r="AD55" s="203"/>
      <c r="AE55" s="203" t="s">
        <v>129</v>
      </c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</row>
    <row r="56" spans="1:58" ht="12.75" outlineLevel="1">
      <c r="A56" s="210">
        <v>12</v>
      </c>
      <c r="B56" s="211" t="s">
        <v>172</v>
      </c>
      <c r="C56" s="245" t="s">
        <v>173</v>
      </c>
      <c r="D56" s="212" t="s">
        <v>0</v>
      </c>
      <c r="E56" s="232"/>
      <c r="F56" s="215"/>
      <c r="G56" s="214">
        <f>ROUND(E56*F56,2)</f>
        <v>0</v>
      </c>
      <c r="H56" s="215"/>
      <c r="I56" s="214">
        <f>ROUND(E56*H56,2)</f>
        <v>0</v>
      </c>
      <c r="J56" s="215"/>
      <c r="K56" s="214">
        <f>ROUND(E56*J56,2)</f>
        <v>0</v>
      </c>
      <c r="L56" s="214">
        <v>21</v>
      </c>
      <c r="M56" s="214">
        <f>G56*(1+L56/100)</f>
        <v>0</v>
      </c>
      <c r="N56" s="213">
        <v>0</v>
      </c>
      <c r="O56" s="213">
        <f>ROUND(E56*N56,2)</f>
        <v>0</v>
      </c>
      <c r="P56" s="213">
        <v>0</v>
      </c>
      <c r="Q56" s="213">
        <f>ROUND(E56*P56,2)</f>
        <v>0</v>
      </c>
      <c r="R56" s="214" t="s">
        <v>124</v>
      </c>
      <c r="S56" s="214">
        <v>0</v>
      </c>
      <c r="T56" s="214">
        <f>ROUND(E56*S56,2)</f>
        <v>0</v>
      </c>
      <c r="U56" s="214"/>
      <c r="V56" s="214" t="s">
        <v>166</v>
      </c>
      <c r="W56" s="203"/>
      <c r="X56" s="203"/>
      <c r="Y56" s="203"/>
      <c r="Z56" s="203"/>
      <c r="AA56" s="203"/>
      <c r="AB56" s="203"/>
      <c r="AC56" s="203"/>
      <c r="AD56" s="203"/>
      <c r="AE56" s="203" t="s">
        <v>167</v>
      </c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</row>
    <row r="57" spans="1:58" ht="12.75" outlineLevel="1">
      <c r="A57" s="210"/>
      <c r="B57" s="211"/>
      <c r="C57" s="246" t="s">
        <v>174</v>
      </c>
      <c r="D57" s="236"/>
      <c r="E57" s="236"/>
      <c r="F57" s="236"/>
      <c r="G57" s="236"/>
      <c r="H57" s="214"/>
      <c r="I57" s="214"/>
      <c r="J57" s="214"/>
      <c r="K57" s="214"/>
      <c r="L57" s="214"/>
      <c r="M57" s="214"/>
      <c r="N57" s="213"/>
      <c r="O57" s="213"/>
      <c r="P57" s="213"/>
      <c r="Q57" s="213"/>
      <c r="R57" s="214"/>
      <c r="S57" s="214"/>
      <c r="T57" s="214"/>
      <c r="U57" s="214"/>
      <c r="V57" s="214"/>
      <c r="W57" s="203"/>
      <c r="X57" s="203"/>
      <c r="Y57" s="203"/>
      <c r="Z57" s="203"/>
      <c r="AA57" s="203"/>
      <c r="AB57" s="203"/>
      <c r="AC57" s="203"/>
      <c r="AD57" s="203"/>
      <c r="AE57" s="203" t="s">
        <v>133</v>
      </c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</row>
    <row r="58" spans="1:58" ht="12.75" outlineLevel="1">
      <c r="A58" s="210"/>
      <c r="B58" s="211"/>
      <c r="C58" s="243"/>
      <c r="D58" s="233"/>
      <c r="E58" s="233"/>
      <c r="F58" s="233"/>
      <c r="G58" s="233"/>
      <c r="H58" s="214"/>
      <c r="I58" s="214"/>
      <c r="J58" s="214"/>
      <c r="K58" s="214"/>
      <c r="L58" s="214"/>
      <c r="M58" s="214"/>
      <c r="N58" s="213"/>
      <c r="O58" s="213"/>
      <c r="P58" s="213"/>
      <c r="Q58" s="213"/>
      <c r="R58" s="214"/>
      <c r="S58" s="214"/>
      <c r="T58" s="214"/>
      <c r="U58" s="214"/>
      <c r="V58" s="214"/>
      <c r="W58" s="203"/>
      <c r="X58" s="203"/>
      <c r="Y58" s="203"/>
      <c r="Z58" s="203"/>
      <c r="AA58" s="203"/>
      <c r="AB58" s="203"/>
      <c r="AC58" s="203"/>
      <c r="AD58" s="203"/>
      <c r="AE58" s="203" t="s">
        <v>129</v>
      </c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</row>
    <row r="59" spans="1:31" ht="12.75">
      <c r="A59" s="219" t="s">
        <v>119</v>
      </c>
      <c r="B59" s="220" t="s">
        <v>86</v>
      </c>
      <c r="C59" s="240" t="s">
        <v>87</v>
      </c>
      <c r="D59" s="221"/>
      <c r="E59" s="222"/>
      <c r="F59" s="223"/>
      <c r="G59" s="223">
        <f>SUMIF(AE60:AE88,"&lt;&gt;NOR",G60:G88)</f>
        <v>0</v>
      </c>
      <c r="H59" s="223"/>
      <c r="I59" s="223">
        <f>SUM(I60:I88)</f>
        <v>0</v>
      </c>
      <c r="J59" s="223"/>
      <c r="K59" s="223">
        <f>SUM(K60:K88)</f>
        <v>0</v>
      </c>
      <c r="L59" s="223"/>
      <c r="M59" s="223">
        <f>SUM(M60:M88)</f>
        <v>0</v>
      </c>
      <c r="N59" s="222"/>
      <c r="O59" s="222">
        <f>SUM(O60:O88)</f>
        <v>5.04</v>
      </c>
      <c r="P59" s="222"/>
      <c r="Q59" s="222">
        <f>SUM(Q60:Q88)</f>
        <v>0</v>
      </c>
      <c r="R59" s="224"/>
      <c r="S59" s="218"/>
      <c r="T59" s="218">
        <f>SUM(T60:T88)</f>
        <v>21.81</v>
      </c>
      <c r="U59" s="218"/>
      <c r="V59" s="218"/>
      <c r="AE59" t="s">
        <v>120</v>
      </c>
    </row>
    <row r="60" spans="1:58" ht="22.5" outlineLevel="1">
      <c r="A60" s="225">
        <v>13</v>
      </c>
      <c r="B60" s="226" t="s">
        <v>175</v>
      </c>
      <c r="C60" s="241" t="s">
        <v>176</v>
      </c>
      <c r="D60" s="227" t="s">
        <v>137</v>
      </c>
      <c r="E60" s="228">
        <v>84</v>
      </c>
      <c r="F60" s="229"/>
      <c r="G60" s="230">
        <f>ROUND(E60*F60,2)</f>
        <v>0</v>
      </c>
      <c r="H60" s="229"/>
      <c r="I60" s="230">
        <f>ROUND(E60*H60,2)</f>
        <v>0</v>
      </c>
      <c r="J60" s="229"/>
      <c r="K60" s="230">
        <f>ROUND(E60*J60,2)</f>
        <v>0</v>
      </c>
      <c r="L60" s="230">
        <v>21</v>
      </c>
      <c r="M60" s="230">
        <f>G60*(1+L60/100)</f>
        <v>0</v>
      </c>
      <c r="N60" s="228">
        <v>0.00032</v>
      </c>
      <c r="O60" s="228">
        <f>ROUND(E60*N60,2)</f>
        <v>0.03</v>
      </c>
      <c r="P60" s="228">
        <v>0</v>
      </c>
      <c r="Q60" s="228">
        <f>ROUND(E60*P60,2)</f>
        <v>0</v>
      </c>
      <c r="R60" s="231" t="s">
        <v>124</v>
      </c>
      <c r="S60" s="214">
        <v>0.24</v>
      </c>
      <c r="T60" s="214">
        <f>ROUND(E60*S60,2)</f>
        <v>20.16</v>
      </c>
      <c r="U60" s="214"/>
      <c r="V60" s="214" t="s">
        <v>125</v>
      </c>
      <c r="W60" s="203"/>
      <c r="X60" s="203"/>
      <c r="Y60" s="203"/>
      <c r="Z60" s="203"/>
      <c r="AA60" s="203"/>
      <c r="AB60" s="203"/>
      <c r="AC60" s="203"/>
      <c r="AD60" s="203"/>
      <c r="AE60" s="203" t="s">
        <v>126</v>
      </c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</row>
    <row r="61" spans="1:58" ht="22.5" outlineLevel="1">
      <c r="A61" s="210"/>
      <c r="B61" s="211"/>
      <c r="C61" s="242" t="s">
        <v>177</v>
      </c>
      <c r="D61" s="216"/>
      <c r="E61" s="217">
        <v>84</v>
      </c>
      <c r="F61" s="214"/>
      <c r="G61" s="214"/>
      <c r="H61" s="214"/>
      <c r="I61" s="214"/>
      <c r="J61" s="214"/>
      <c r="K61" s="214"/>
      <c r="L61" s="214"/>
      <c r="M61" s="214"/>
      <c r="N61" s="213"/>
      <c r="O61" s="213"/>
      <c r="P61" s="213"/>
      <c r="Q61" s="213"/>
      <c r="R61" s="214"/>
      <c r="S61" s="214"/>
      <c r="T61" s="214"/>
      <c r="U61" s="214"/>
      <c r="V61" s="214"/>
      <c r="W61" s="203"/>
      <c r="X61" s="203"/>
      <c r="Y61" s="203"/>
      <c r="Z61" s="203"/>
      <c r="AA61" s="203"/>
      <c r="AB61" s="203"/>
      <c r="AC61" s="203"/>
      <c r="AD61" s="203"/>
      <c r="AE61" s="203" t="s">
        <v>128</v>
      </c>
      <c r="AF61" s="203">
        <v>0</v>
      </c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</row>
    <row r="62" spans="1:58" ht="12.75" outlineLevel="1">
      <c r="A62" s="210"/>
      <c r="B62" s="211"/>
      <c r="C62" s="243"/>
      <c r="D62" s="233"/>
      <c r="E62" s="233"/>
      <c r="F62" s="233"/>
      <c r="G62" s="233"/>
      <c r="H62" s="214"/>
      <c r="I62" s="214"/>
      <c r="J62" s="214"/>
      <c r="K62" s="214"/>
      <c r="L62" s="214"/>
      <c r="M62" s="214"/>
      <c r="N62" s="213"/>
      <c r="O62" s="213"/>
      <c r="P62" s="213"/>
      <c r="Q62" s="213"/>
      <c r="R62" s="214"/>
      <c r="S62" s="214"/>
      <c r="T62" s="214"/>
      <c r="U62" s="214"/>
      <c r="V62" s="214"/>
      <c r="W62" s="203"/>
      <c r="X62" s="203"/>
      <c r="Y62" s="203"/>
      <c r="Z62" s="203"/>
      <c r="AA62" s="203"/>
      <c r="AB62" s="203"/>
      <c r="AC62" s="203"/>
      <c r="AD62" s="203"/>
      <c r="AE62" s="203" t="s">
        <v>129</v>
      </c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</row>
    <row r="63" spans="1:58" ht="45" outlineLevel="1">
      <c r="A63" s="225">
        <v>14</v>
      </c>
      <c r="B63" s="226" t="s">
        <v>178</v>
      </c>
      <c r="C63" s="241" t="s">
        <v>179</v>
      </c>
      <c r="D63" s="227" t="s">
        <v>137</v>
      </c>
      <c r="E63" s="228">
        <v>5.9</v>
      </c>
      <c r="F63" s="229"/>
      <c r="G63" s="230">
        <f>ROUND(E63*F63,2)</f>
        <v>0</v>
      </c>
      <c r="H63" s="229"/>
      <c r="I63" s="230">
        <f>ROUND(E63*H63,2)</f>
        <v>0</v>
      </c>
      <c r="J63" s="229"/>
      <c r="K63" s="230">
        <f>ROUND(E63*J63,2)</f>
        <v>0</v>
      </c>
      <c r="L63" s="230">
        <v>21</v>
      </c>
      <c r="M63" s="230">
        <f>G63*(1+L63/100)</f>
        <v>0</v>
      </c>
      <c r="N63" s="228">
        <v>0.00023</v>
      </c>
      <c r="O63" s="228">
        <f>ROUND(E63*N63,2)</f>
        <v>0</v>
      </c>
      <c r="P63" s="228">
        <v>0</v>
      </c>
      <c r="Q63" s="228">
        <f>ROUND(E63*P63,2)</f>
        <v>0</v>
      </c>
      <c r="R63" s="231" t="s">
        <v>124</v>
      </c>
      <c r="S63" s="214">
        <v>0.21</v>
      </c>
      <c r="T63" s="214">
        <f>ROUND(E63*S63,2)</f>
        <v>1.24</v>
      </c>
      <c r="U63" s="214"/>
      <c r="V63" s="214" t="s">
        <v>125</v>
      </c>
      <c r="W63" s="203"/>
      <c r="X63" s="203"/>
      <c r="Y63" s="203"/>
      <c r="Z63" s="203"/>
      <c r="AA63" s="203"/>
      <c r="AB63" s="203"/>
      <c r="AC63" s="203"/>
      <c r="AD63" s="203"/>
      <c r="AE63" s="203" t="s">
        <v>126</v>
      </c>
      <c r="AF63" s="203"/>
      <c r="AG63" s="203"/>
      <c r="AH63" s="203"/>
      <c r="AI63" s="203"/>
      <c r="AJ63" s="203"/>
      <c r="AK63" s="203"/>
      <c r="AL63" s="203"/>
      <c r="AM63" s="203"/>
      <c r="AN63" s="203"/>
      <c r="AO63" s="203"/>
      <c r="AP63" s="203"/>
      <c r="AQ63" s="203"/>
      <c r="AR63" s="203"/>
      <c r="AS63" s="203"/>
      <c r="AT63" s="203"/>
      <c r="AU63" s="203"/>
      <c r="AV63" s="203"/>
      <c r="AW63" s="203"/>
      <c r="AX63" s="203"/>
      <c r="AY63" s="203"/>
      <c r="AZ63" s="203"/>
      <c r="BA63" s="203"/>
      <c r="BB63" s="203"/>
      <c r="BC63" s="203"/>
      <c r="BD63" s="203"/>
      <c r="BE63" s="203"/>
      <c r="BF63" s="203"/>
    </row>
    <row r="64" spans="1:58" ht="12.75" outlineLevel="1">
      <c r="A64" s="210"/>
      <c r="B64" s="211"/>
      <c r="C64" s="242" t="s">
        <v>180</v>
      </c>
      <c r="D64" s="216"/>
      <c r="E64" s="217">
        <v>5.9</v>
      </c>
      <c r="F64" s="214"/>
      <c r="G64" s="214"/>
      <c r="H64" s="214"/>
      <c r="I64" s="214"/>
      <c r="J64" s="214"/>
      <c r="K64" s="214"/>
      <c r="L64" s="214"/>
      <c r="M64" s="214"/>
      <c r="N64" s="213"/>
      <c r="O64" s="213"/>
      <c r="P64" s="213"/>
      <c r="Q64" s="213"/>
      <c r="R64" s="214"/>
      <c r="S64" s="214"/>
      <c r="T64" s="214"/>
      <c r="U64" s="214"/>
      <c r="V64" s="214"/>
      <c r="W64" s="203"/>
      <c r="X64" s="203"/>
      <c r="Y64" s="203"/>
      <c r="Z64" s="203"/>
      <c r="AA64" s="203"/>
      <c r="AB64" s="203"/>
      <c r="AC64" s="203"/>
      <c r="AD64" s="203"/>
      <c r="AE64" s="203" t="s">
        <v>128</v>
      </c>
      <c r="AF64" s="203">
        <v>5</v>
      </c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</row>
    <row r="65" spans="1:58" ht="12.75" outlineLevel="1">
      <c r="A65" s="210"/>
      <c r="B65" s="211"/>
      <c r="C65" s="243"/>
      <c r="D65" s="233"/>
      <c r="E65" s="233"/>
      <c r="F65" s="233"/>
      <c r="G65" s="233"/>
      <c r="H65" s="214"/>
      <c r="I65" s="214"/>
      <c r="J65" s="214"/>
      <c r="K65" s="214"/>
      <c r="L65" s="214"/>
      <c r="M65" s="214"/>
      <c r="N65" s="213"/>
      <c r="O65" s="213"/>
      <c r="P65" s="213"/>
      <c r="Q65" s="213"/>
      <c r="R65" s="214"/>
      <c r="S65" s="214"/>
      <c r="T65" s="214"/>
      <c r="U65" s="214"/>
      <c r="V65" s="214"/>
      <c r="W65" s="203"/>
      <c r="X65" s="203"/>
      <c r="Y65" s="203"/>
      <c r="Z65" s="203"/>
      <c r="AA65" s="203"/>
      <c r="AB65" s="203"/>
      <c r="AC65" s="203"/>
      <c r="AD65" s="203"/>
      <c r="AE65" s="203" t="s">
        <v>129</v>
      </c>
      <c r="AF65" s="203"/>
      <c r="AG65" s="203"/>
      <c r="AH65" s="203"/>
      <c r="AI65" s="203"/>
      <c r="AJ65" s="203"/>
      <c r="AK65" s="203"/>
      <c r="AL65" s="203"/>
      <c r="AM65" s="203"/>
      <c r="AN65" s="203"/>
      <c r="AO65" s="203"/>
      <c r="AP65" s="203"/>
      <c r="AQ65" s="203"/>
      <c r="AR65" s="203"/>
      <c r="AS65" s="203"/>
      <c r="AT65" s="203"/>
      <c r="AU65" s="203"/>
      <c r="AV65" s="203"/>
      <c r="AW65" s="203"/>
      <c r="AX65" s="203"/>
      <c r="AY65" s="203"/>
      <c r="AZ65" s="203"/>
      <c r="BA65" s="203"/>
      <c r="BB65" s="203"/>
      <c r="BC65" s="203"/>
      <c r="BD65" s="203"/>
      <c r="BE65" s="203"/>
      <c r="BF65" s="203"/>
    </row>
    <row r="66" spans="1:58" ht="22.5" outlineLevel="1">
      <c r="A66" s="225">
        <v>15</v>
      </c>
      <c r="B66" s="226" t="s">
        <v>181</v>
      </c>
      <c r="C66" s="241" t="s">
        <v>182</v>
      </c>
      <c r="D66" s="227" t="s">
        <v>137</v>
      </c>
      <c r="E66" s="228">
        <v>5.9</v>
      </c>
      <c r="F66" s="229"/>
      <c r="G66" s="230">
        <f>ROUND(E66*F66,2)</f>
        <v>0</v>
      </c>
      <c r="H66" s="229"/>
      <c r="I66" s="230">
        <f>ROUND(E66*H66,2)</f>
        <v>0</v>
      </c>
      <c r="J66" s="229"/>
      <c r="K66" s="230">
        <f>ROUND(E66*J66,2)</f>
        <v>0</v>
      </c>
      <c r="L66" s="230">
        <v>21</v>
      </c>
      <c r="M66" s="230">
        <f>G66*(1+L66/100)</f>
        <v>0</v>
      </c>
      <c r="N66" s="228">
        <v>0.00011</v>
      </c>
      <c r="O66" s="228">
        <f>ROUND(E66*N66,2)</f>
        <v>0</v>
      </c>
      <c r="P66" s="228">
        <v>0</v>
      </c>
      <c r="Q66" s="228">
        <f>ROUND(E66*P66,2)</f>
        <v>0</v>
      </c>
      <c r="R66" s="231" t="s">
        <v>124</v>
      </c>
      <c r="S66" s="214">
        <v>0.07</v>
      </c>
      <c r="T66" s="214">
        <f>ROUND(E66*S66,2)</f>
        <v>0.41</v>
      </c>
      <c r="U66" s="214"/>
      <c r="V66" s="214" t="s">
        <v>125</v>
      </c>
      <c r="W66" s="203"/>
      <c r="X66" s="203"/>
      <c r="Y66" s="203"/>
      <c r="Z66" s="203"/>
      <c r="AA66" s="203"/>
      <c r="AB66" s="203"/>
      <c r="AC66" s="203"/>
      <c r="AD66" s="203"/>
      <c r="AE66" s="203" t="s">
        <v>126</v>
      </c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</row>
    <row r="67" spans="1:58" ht="12.75" outlineLevel="1">
      <c r="A67" s="210"/>
      <c r="B67" s="211"/>
      <c r="C67" s="242" t="s">
        <v>183</v>
      </c>
      <c r="D67" s="216"/>
      <c r="E67" s="217">
        <v>5.9</v>
      </c>
      <c r="F67" s="214"/>
      <c r="G67" s="214"/>
      <c r="H67" s="214"/>
      <c r="I67" s="214"/>
      <c r="J67" s="214"/>
      <c r="K67" s="214"/>
      <c r="L67" s="214"/>
      <c r="M67" s="214"/>
      <c r="N67" s="213"/>
      <c r="O67" s="213"/>
      <c r="P67" s="213"/>
      <c r="Q67" s="213"/>
      <c r="R67" s="214"/>
      <c r="S67" s="214"/>
      <c r="T67" s="214"/>
      <c r="U67" s="214"/>
      <c r="V67" s="214"/>
      <c r="W67" s="203"/>
      <c r="X67" s="203"/>
      <c r="Y67" s="203"/>
      <c r="Z67" s="203"/>
      <c r="AA67" s="203"/>
      <c r="AB67" s="203"/>
      <c r="AC67" s="203"/>
      <c r="AD67" s="203"/>
      <c r="AE67" s="203" t="s">
        <v>128</v>
      </c>
      <c r="AF67" s="203">
        <v>0</v>
      </c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</row>
    <row r="68" spans="1:58" ht="12.75" outlineLevel="1">
      <c r="A68" s="210"/>
      <c r="B68" s="211"/>
      <c r="C68" s="243"/>
      <c r="D68" s="233"/>
      <c r="E68" s="233"/>
      <c r="F68" s="233"/>
      <c r="G68" s="233"/>
      <c r="H68" s="214"/>
      <c r="I68" s="214"/>
      <c r="J68" s="214"/>
      <c r="K68" s="214"/>
      <c r="L68" s="214"/>
      <c r="M68" s="214"/>
      <c r="N68" s="213"/>
      <c r="O68" s="213"/>
      <c r="P68" s="213"/>
      <c r="Q68" s="213"/>
      <c r="R68" s="214"/>
      <c r="S68" s="214"/>
      <c r="T68" s="214"/>
      <c r="U68" s="214"/>
      <c r="V68" s="214"/>
      <c r="W68" s="203"/>
      <c r="X68" s="203"/>
      <c r="Y68" s="203"/>
      <c r="Z68" s="203"/>
      <c r="AA68" s="203"/>
      <c r="AB68" s="203"/>
      <c r="AC68" s="203"/>
      <c r="AD68" s="203"/>
      <c r="AE68" s="203" t="s">
        <v>129</v>
      </c>
      <c r="AF68" s="203"/>
      <c r="AG68" s="203"/>
      <c r="AH68" s="203"/>
      <c r="AI68" s="203"/>
      <c r="AJ68" s="203"/>
      <c r="AK68" s="203"/>
      <c r="AL68" s="203"/>
      <c r="AM68" s="203"/>
      <c r="AN68" s="203"/>
      <c r="AO68" s="203"/>
      <c r="AP68" s="203"/>
      <c r="AQ68" s="203"/>
      <c r="AR68" s="203"/>
      <c r="AS68" s="203"/>
      <c r="AT68" s="203"/>
      <c r="AU68" s="203"/>
      <c r="AV68" s="203"/>
      <c r="AW68" s="203"/>
      <c r="AX68" s="203"/>
      <c r="AY68" s="203"/>
      <c r="AZ68" s="203"/>
      <c r="BA68" s="203"/>
      <c r="BB68" s="203"/>
      <c r="BC68" s="203"/>
      <c r="BD68" s="203"/>
      <c r="BE68" s="203"/>
      <c r="BF68" s="203"/>
    </row>
    <row r="69" spans="1:58" ht="22.5" outlineLevel="1">
      <c r="A69" s="225">
        <v>16</v>
      </c>
      <c r="B69" s="226" t="s">
        <v>184</v>
      </c>
      <c r="C69" s="241" t="s">
        <v>185</v>
      </c>
      <c r="D69" s="227" t="s">
        <v>123</v>
      </c>
      <c r="E69" s="228">
        <v>131.46</v>
      </c>
      <c r="F69" s="229"/>
      <c r="G69" s="230">
        <f>ROUND(E69*F69,2)</f>
        <v>0</v>
      </c>
      <c r="H69" s="229"/>
      <c r="I69" s="230">
        <f>ROUND(E69*H69,2)</f>
        <v>0</v>
      </c>
      <c r="J69" s="229"/>
      <c r="K69" s="230">
        <f>ROUND(E69*J69,2)</f>
        <v>0</v>
      </c>
      <c r="L69" s="230">
        <v>21</v>
      </c>
      <c r="M69" s="230">
        <f>G69*(1+L69/100)</f>
        <v>0</v>
      </c>
      <c r="N69" s="228">
        <v>0.0012</v>
      </c>
      <c r="O69" s="228">
        <f>ROUND(E69*N69,2)</f>
        <v>0.16</v>
      </c>
      <c r="P69" s="228">
        <v>0</v>
      </c>
      <c r="Q69" s="228">
        <f>ROUND(E69*P69,2)</f>
        <v>0</v>
      </c>
      <c r="R69" s="231" t="s">
        <v>124</v>
      </c>
      <c r="S69" s="214">
        <v>0</v>
      </c>
      <c r="T69" s="214">
        <f>ROUND(E69*S69,2)</f>
        <v>0</v>
      </c>
      <c r="U69" s="214"/>
      <c r="V69" s="214" t="s">
        <v>125</v>
      </c>
      <c r="W69" s="203"/>
      <c r="X69" s="203"/>
      <c r="Y69" s="203"/>
      <c r="Z69" s="203"/>
      <c r="AA69" s="203"/>
      <c r="AB69" s="203"/>
      <c r="AC69" s="203"/>
      <c r="AD69" s="203"/>
      <c r="AE69" s="203" t="s">
        <v>126</v>
      </c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</row>
    <row r="70" spans="1:58" ht="12.75" outlineLevel="1">
      <c r="A70" s="210"/>
      <c r="B70" s="211"/>
      <c r="C70" s="242" t="s">
        <v>186</v>
      </c>
      <c r="D70" s="216"/>
      <c r="E70" s="217">
        <v>7.56</v>
      </c>
      <c r="F70" s="214"/>
      <c r="G70" s="214"/>
      <c r="H70" s="214"/>
      <c r="I70" s="214"/>
      <c r="J70" s="214"/>
      <c r="K70" s="214"/>
      <c r="L70" s="214"/>
      <c r="M70" s="214"/>
      <c r="N70" s="213"/>
      <c r="O70" s="213"/>
      <c r="P70" s="213"/>
      <c r="Q70" s="213"/>
      <c r="R70" s="214"/>
      <c r="S70" s="214"/>
      <c r="T70" s="214"/>
      <c r="U70" s="214"/>
      <c r="V70" s="214"/>
      <c r="W70" s="203"/>
      <c r="X70" s="203"/>
      <c r="Y70" s="203"/>
      <c r="Z70" s="203"/>
      <c r="AA70" s="203"/>
      <c r="AB70" s="203"/>
      <c r="AC70" s="203"/>
      <c r="AD70" s="203"/>
      <c r="AE70" s="203" t="s">
        <v>128</v>
      </c>
      <c r="AF70" s="203">
        <v>5</v>
      </c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</row>
    <row r="71" spans="1:58" ht="12.75" outlineLevel="1">
      <c r="A71" s="210"/>
      <c r="B71" s="211"/>
      <c r="C71" s="242" t="s">
        <v>187</v>
      </c>
      <c r="D71" s="216"/>
      <c r="E71" s="217">
        <v>123.9</v>
      </c>
      <c r="F71" s="214"/>
      <c r="G71" s="214"/>
      <c r="H71" s="214"/>
      <c r="I71" s="214"/>
      <c r="J71" s="214"/>
      <c r="K71" s="214"/>
      <c r="L71" s="214"/>
      <c r="M71" s="214"/>
      <c r="N71" s="213"/>
      <c r="O71" s="213"/>
      <c r="P71" s="213"/>
      <c r="Q71" s="213"/>
      <c r="R71" s="214"/>
      <c r="S71" s="214"/>
      <c r="T71" s="214"/>
      <c r="U71" s="214"/>
      <c r="V71" s="214"/>
      <c r="W71" s="203"/>
      <c r="X71" s="203"/>
      <c r="Y71" s="203"/>
      <c r="Z71" s="203"/>
      <c r="AA71" s="203"/>
      <c r="AB71" s="203"/>
      <c r="AC71" s="203"/>
      <c r="AD71" s="203"/>
      <c r="AE71" s="203" t="s">
        <v>128</v>
      </c>
      <c r="AF71" s="203">
        <v>5</v>
      </c>
      <c r="AG71" s="203"/>
      <c r="AH71" s="203"/>
      <c r="AI71" s="203"/>
      <c r="AJ71" s="203"/>
      <c r="AK71" s="203"/>
      <c r="AL71" s="203"/>
      <c r="AM71" s="203"/>
      <c r="AN71" s="203"/>
      <c r="AO71" s="203"/>
      <c r="AP71" s="203"/>
      <c r="AQ71" s="203"/>
      <c r="AR71" s="203"/>
      <c r="AS71" s="203"/>
      <c r="AT71" s="203"/>
      <c r="AU71" s="203"/>
      <c r="AV71" s="203"/>
      <c r="AW71" s="203"/>
      <c r="AX71" s="203"/>
      <c r="AY71" s="203"/>
      <c r="AZ71" s="203"/>
      <c r="BA71" s="203"/>
      <c r="BB71" s="203"/>
      <c r="BC71" s="203"/>
      <c r="BD71" s="203"/>
      <c r="BE71" s="203"/>
      <c r="BF71" s="203"/>
    </row>
    <row r="72" spans="1:58" ht="12.75" outlineLevel="1">
      <c r="A72" s="210"/>
      <c r="B72" s="211"/>
      <c r="C72" s="243"/>
      <c r="D72" s="233"/>
      <c r="E72" s="233"/>
      <c r="F72" s="233"/>
      <c r="G72" s="233"/>
      <c r="H72" s="214"/>
      <c r="I72" s="214"/>
      <c r="J72" s="214"/>
      <c r="K72" s="214"/>
      <c r="L72" s="214"/>
      <c r="M72" s="214"/>
      <c r="N72" s="213"/>
      <c r="O72" s="213"/>
      <c r="P72" s="213"/>
      <c r="Q72" s="213"/>
      <c r="R72" s="214"/>
      <c r="S72" s="214"/>
      <c r="T72" s="214"/>
      <c r="U72" s="214"/>
      <c r="V72" s="214"/>
      <c r="W72" s="203"/>
      <c r="X72" s="203"/>
      <c r="Y72" s="203"/>
      <c r="Z72" s="203"/>
      <c r="AA72" s="203"/>
      <c r="AB72" s="203"/>
      <c r="AC72" s="203"/>
      <c r="AD72" s="203"/>
      <c r="AE72" s="203" t="s">
        <v>129</v>
      </c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</row>
    <row r="73" spans="1:58" ht="22.5" outlineLevel="1">
      <c r="A73" s="225">
        <v>17</v>
      </c>
      <c r="B73" s="226" t="s">
        <v>188</v>
      </c>
      <c r="C73" s="241" t="s">
        <v>189</v>
      </c>
      <c r="D73" s="227" t="s">
        <v>123</v>
      </c>
      <c r="E73" s="228">
        <v>123.9</v>
      </c>
      <c r="F73" s="229"/>
      <c r="G73" s="230">
        <f>ROUND(E73*F73,2)</f>
        <v>0</v>
      </c>
      <c r="H73" s="229"/>
      <c r="I73" s="230">
        <f>ROUND(E73*H73,2)</f>
        <v>0</v>
      </c>
      <c r="J73" s="229"/>
      <c r="K73" s="230">
        <f>ROUND(E73*J73,2)</f>
        <v>0</v>
      </c>
      <c r="L73" s="230">
        <v>21</v>
      </c>
      <c r="M73" s="230">
        <f>G73*(1+L73/100)</f>
        <v>0</v>
      </c>
      <c r="N73" s="228">
        <v>0.0161</v>
      </c>
      <c r="O73" s="228">
        <f>ROUND(E73*N73,2)</f>
        <v>1.99</v>
      </c>
      <c r="P73" s="228">
        <v>0</v>
      </c>
      <c r="Q73" s="228">
        <f>ROUND(E73*P73,2)</f>
        <v>0</v>
      </c>
      <c r="R73" s="231" t="s">
        <v>124</v>
      </c>
      <c r="S73" s="214">
        <v>0</v>
      </c>
      <c r="T73" s="214">
        <f>ROUND(E73*S73,2)</f>
        <v>0</v>
      </c>
      <c r="U73" s="214"/>
      <c r="V73" s="214" t="s">
        <v>190</v>
      </c>
      <c r="W73" s="203"/>
      <c r="X73" s="203"/>
      <c r="Y73" s="203"/>
      <c r="Z73" s="203"/>
      <c r="AA73" s="203"/>
      <c r="AB73" s="203"/>
      <c r="AC73" s="203"/>
      <c r="AD73" s="203"/>
      <c r="AE73" s="203" t="s">
        <v>191</v>
      </c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</row>
    <row r="74" spans="1:58" ht="12.75" outlineLevel="1">
      <c r="A74" s="210"/>
      <c r="B74" s="211"/>
      <c r="C74" s="242" t="s">
        <v>192</v>
      </c>
      <c r="D74" s="216"/>
      <c r="E74" s="217">
        <v>123.9</v>
      </c>
      <c r="F74" s="214"/>
      <c r="G74" s="214"/>
      <c r="H74" s="214"/>
      <c r="I74" s="214"/>
      <c r="J74" s="214"/>
      <c r="K74" s="214"/>
      <c r="L74" s="214"/>
      <c r="M74" s="214"/>
      <c r="N74" s="213"/>
      <c r="O74" s="213"/>
      <c r="P74" s="213"/>
      <c r="Q74" s="213"/>
      <c r="R74" s="214"/>
      <c r="S74" s="214"/>
      <c r="T74" s="214"/>
      <c r="U74" s="214"/>
      <c r="V74" s="214"/>
      <c r="W74" s="203"/>
      <c r="X74" s="203"/>
      <c r="Y74" s="203"/>
      <c r="Z74" s="203"/>
      <c r="AA74" s="203"/>
      <c r="AB74" s="203"/>
      <c r="AC74" s="203"/>
      <c r="AD74" s="203"/>
      <c r="AE74" s="203" t="s">
        <v>128</v>
      </c>
      <c r="AF74" s="203">
        <v>0</v>
      </c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</row>
    <row r="75" spans="1:58" ht="12.75" outlineLevel="1">
      <c r="A75" s="210"/>
      <c r="B75" s="211"/>
      <c r="C75" s="243"/>
      <c r="D75" s="233"/>
      <c r="E75" s="233"/>
      <c r="F75" s="233"/>
      <c r="G75" s="233"/>
      <c r="H75" s="214"/>
      <c r="I75" s="214"/>
      <c r="J75" s="214"/>
      <c r="K75" s="214"/>
      <c r="L75" s="214"/>
      <c r="M75" s="214"/>
      <c r="N75" s="213"/>
      <c r="O75" s="213"/>
      <c r="P75" s="213"/>
      <c r="Q75" s="213"/>
      <c r="R75" s="214"/>
      <c r="S75" s="214"/>
      <c r="T75" s="214"/>
      <c r="U75" s="214"/>
      <c r="V75" s="214"/>
      <c r="W75" s="203"/>
      <c r="X75" s="203"/>
      <c r="Y75" s="203"/>
      <c r="Z75" s="203"/>
      <c r="AA75" s="203"/>
      <c r="AB75" s="203"/>
      <c r="AC75" s="203"/>
      <c r="AD75" s="203"/>
      <c r="AE75" s="203" t="s">
        <v>129</v>
      </c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</row>
    <row r="76" spans="1:58" ht="12.75" outlineLevel="1">
      <c r="A76" s="225">
        <v>18</v>
      </c>
      <c r="B76" s="226" t="s">
        <v>193</v>
      </c>
      <c r="C76" s="241" t="s">
        <v>194</v>
      </c>
      <c r="D76" s="227" t="s">
        <v>123</v>
      </c>
      <c r="E76" s="228">
        <v>123.9</v>
      </c>
      <c r="F76" s="229"/>
      <c r="G76" s="230">
        <f>ROUND(E76*F76,2)</f>
        <v>0</v>
      </c>
      <c r="H76" s="229"/>
      <c r="I76" s="230">
        <f>ROUND(E76*H76,2)</f>
        <v>0</v>
      </c>
      <c r="J76" s="229"/>
      <c r="K76" s="230">
        <f>ROUND(E76*J76,2)</f>
        <v>0</v>
      </c>
      <c r="L76" s="230">
        <v>21</v>
      </c>
      <c r="M76" s="230">
        <f>G76*(1+L76/100)</f>
        <v>0</v>
      </c>
      <c r="N76" s="228">
        <v>0.00284</v>
      </c>
      <c r="O76" s="228">
        <f>ROUND(E76*N76,2)</f>
        <v>0.35</v>
      </c>
      <c r="P76" s="228">
        <v>0</v>
      </c>
      <c r="Q76" s="228">
        <f>ROUND(E76*P76,2)</f>
        <v>0</v>
      </c>
      <c r="R76" s="231" t="s">
        <v>124</v>
      </c>
      <c r="S76" s="214">
        <v>0</v>
      </c>
      <c r="T76" s="214">
        <f>ROUND(E76*S76,2)</f>
        <v>0</v>
      </c>
      <c r="U76" s="214"/>
      <c r="V76" s="214" t="s">
        <v>190</v>
      </c>
      <c r="W76" s="203"/>
      <c r="X76" s="203"/>
      <c r="Y76" s="203"/>
      <c r="Z76" s="203"/>
      <c r="AA76" s="203"/>
      <c r="AB76" s="203"/>
      <c r="AC76" s="203"/>
      <c r="AD76" s="203"/>
      <c r="AE76" s="203" t="s">
        <v>191</v>
      </c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</row>
    <row r="77" spans="1:58" ht="12.75" outlineLevel="1">
      <c r="A77" s="210"/>
      <c r="B77" s="211"/>
      <c r="C77" s="242" t="s">
        <v>195</v>
      </c>
      <c r="D77" s="216"/>
      <c r="E77" s="217"/>
      <c r="F77" s="214"/>
      <c r="G77" s="214"/>
      <c r="H77" s="214"/>
      <c r="I77" s="214"/>
      <c r="J77" s="214"/>
      <c r="K77" s="214"/>
      <c r="L77" s="214"/>
      <c r="M77" s="214"/>
      <c r="N77" s="213"/>
      <c r="O77" s="213"/>
      <c r="P77" s="213"/>
      <c r="Q77" s="213"/>
      <c r="R77" s="214"/>
      <c r="S77" s="214"/>
      <c r="T77" s="214"/>
      <c r="U77" s="214"/>
      <c r="V77" s="214"/>
      <c r="W77" s="203"/>
      <c r="X77" s="203"/>
      <c r="Y77" s="203"/>
      <c r="Z77" s="203"/>
      <c r="AA77" s="203"/>
      <c r="AB77" s="203"/>
      <c r="AC77" s="203"/>
      <c r="AD77" s="203"/>
      <c r="AE77" s="203" t="s">
        <v>128</v>
      </c>
      <c r="AF77" s="203">
        <v>0</v>
      </c>
      <c r="AG77" s="203"/>
      <c r="AH77" s="203"/>
      <c r="AI77" s="203"/>
      <c r="AJ77" s="203"/>
      <c r="AK77" s="203"/>
      <c r="AL77" s="203"/>
      <c r="AM77" s="203"/>
      <c r="AN77" s="203"/>
      <c r="AO77" s="203"/>
      <c r="AP77" s="203"/>
      <c r="AQ77" s="203"/>
      <c r="AR77" s="203"/>
      <c r="AS77" s="203"/>
      <c r="AT77" s="203"/>
      <c r="AU77" s="203"/>
      <c r="AV77" s="203"/>
      <c r="AW77" s="203"/>
      <c r="AX77" s="203"/>
      <c r="AY77" s="203"/>
      <c r="AZ77" s="203"/>
      <c r="BA77" s="203"/>
      <c r="BB77" s="203"/>
      <c r="BC77" s="203"/>
      <c r="BD77" s="203"/>
      <c r="BE77" s="203"/>
      <c r="BF77" s="203"/>
    </row>
    <row r="78" spans="1:58" ht="12.75" outlineLevel="1">
      <c r="A78" s="210"/>
      <c r="B78" s="211"/>
      <c r="C78" s="242" t="s">
        <v>196</v>
      </c>
      <c r="D78" s="216"/>
      <c r="E78" s="217">
        <v>123.9</v>
      </c>
      <c r="F78" s="214"/>
      <c r="G78" s="214"/>
      <c r="H78" s="214"/>
      <c r="I78" s="214"/>
      <c r="J78" s="214"/>
      <c r="K78" s="214"/>
      <c r="L78" s="214"/>
      <c r="M78" s="214"/>
      <c r="N78" s="213"/>
      <c r="O78" s="213"/>
      <c r="P78" s="213"/>
      <c r="Q78" s="213"/>
      <c r="R78" s="214"/>
      <c r="S78" s="214"/>
      <c r="T78" s="214"/>
      <c r="U78" s="214"/>
      <c r="V78" s="214"/>
      <c r="W78" s="203"/>
      <c r="X78" s="203"/>
      <c r="Y78" s="203"/>
      <c r="Z78" s="203"/>
      <c r="AA78" s="203"/>
      <c r="AB78" s="203"/>
      <c r="AC78" s="203"/>
      <c r="AD78" s="203"/>
      <c r="AE78" s="203" t="s">
        <v>128</v>
      </c>
      <c r="AF78" s="203">
        <v>5</v>
      </c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</row>
    <row r="79" spans="1:58" ht="12.75" outlineLevel="1">
      <c r="A79" s="210"/>
      <c r="B79" s="211"/>
      <c r="C79" s="243"/>
      <c r="D79" s="233"/>
      <c r="E79" s="233"/>
      <c r="F79" s="233"/>
      <c r="G79" s="233"/>
      <c r="H79" s="214"/>
      <c r="I79" s="214"/>
      <c r="J79" s="214"/>
      <c r="K79" s="214"/>
      <c r="L79" s="214"/>
      <c r="M79" s="214"/>
      <c r="N79" s="213"/>
      <c r="O79" s="213"/>
      <c r="P79" s="213"/>
      <c r="Q79" s="213"/>
      <c r="R79" s="214"/>
      <c r="S79" s="214"/>
      <c r="T79" s="214"/>
      <c r="U79" s="214"/>
      <c r="V79" s="214"/>
      <c r="W79" s="203"/>
      <c r="X79" s="203"/>
      <c r="Y79" s="203"/>
      <c r="Z79" s="203"/>
      <c r="AA79" s="203"/>
      <c r="AB79" s="203"/>
      <c r="AC79" s="203"/>
      <c r="AD79" s="203"/>
      <c r="AE79" s="203" t="s">
        <v>129</v>
      </c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</row>
    <row r="80" spans="1:58" ht="22.5" outlineLevel="1">
      <c r="A80" s="225">
        <v>19</v>
      </c>
      <c r="B80" s="226" t="s">
        <v>197</v>
      </c>
      <c r="C80" s="241" t="s">
        <v>198</v>
      </c>
      <c r="D80" s="227" t="s">
        <v>123</v>
      </c>
      <c r="E80" s="228">
        <v>123.9</v>
      </c>
      <c r="F80" s="229"/>
      <c r="G80" s="230">
        <f>ROUND(E80*F80,2)</f>
        <v>0</v>
      </c>
      <c r="H80" s="229"/>
      <c r="I80" s="230">
        <f>ROUND(E80*H80,2)</f>
        <v>0</v>
      </c>
      <c r="J80" s="229"/>
      <c r="K80" s="230">
        <f>ROUND(E80*J80,2)</f>
        <v>0</v>
      </c>
      <c r="L80" s="230">
        <v>21</v>
      </c>
      <c r="M80" s="230">
        <f>G80*(1+L80/100)</f>
        <v>0</v>
      </c>
      <c r="N80" s="228">
        <v>0.0192</v>
      </c>
      <c r="O80" s="228">
        <f>ROUND(E80*N80,2)</f>
        <v>2.38</v>
      </c>
      <c r="P80" s="228">
        <v>0</v>
      </c>
      <c r="Q80" s="228">
        <f>ROUND(E80*P80,2)</f>
        <v>0</v>
      </c>
      <c r="R80" s="231" t="s">
        <v>124</v>
      </c>
      <c r="S80" s="214">
        <v>0</v>
      </c>
      <c r="T80" s="214">
        <f>ROUND(E80*S80,2)</f>
        <v>0</v>
      </c>
      <c r="U80" s="214"/>
      <c r="V80" s="214" t="s">
        <v>199</v>
      </c>
      <c r="W80" s="203"/>
      <c r="X80" s="203"/>
      <c r="Y80" s="203"/>
      <c r="Z80" s="203"/>
      <c r="AA80" s="203"/>
      <c r="AB80" s="203"/>
      <c r="AC80" s="203"/>
      <c r="AD80" s="203"/>
      <c r="AE80" s="203" t="s">
        <v>200</v>
      </c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</row>
    <row r="81" spans="1:58" ht="12.75" outlineLevel="1">
      <c r="A81" s="210"/>
      <c r="B81" s="211"/>
      <c r="C81" s="242" t="s">
        <v>187</v>
      </c>
      <c r="D81" s="216"/>
      <c r="E81" s="217">
        <v>123.9</v>
      </c>
      <c r="F81" s="214"/>
      <c r="G81" s="214"/>
      <c r="H81" s="214"/>
      <c r="I81" s="214"/>
      <c r="J81" s="214"/>
      <c r="K81" s="214"/>
      <c r="L81" s="214"/>
      <c r="M81" s="214"/>
      <c r="N81" s="213"/>
      <c r="O81" s="213"/>
      <c r="P81" s="213"/>
      <c r="Q81" s="213"/>
      <c r="R81" s="214"/>
      <c r="S81" s="214"/>
      <c r="T81" s="214"/>
      <c r="U81" s="214"/>
      <c r="V81" s="214"/>
      <c r="W81" s="203"/>
      <c r="X81" s="203"/>
      <c r="Y81" s="203"/>
      <c r="Z81" s="203"/>
      <c r="AA81" s="203"/>
      <c r="AB81" s="203"/>
      <c r="AC81" s="203"/>
      <c r="AD81" s="203"/>
      <c r="AE81" s="203" t="s">
        <v>128</v>
      </c>
      <c r="AF81" s="203">
        <v>5</v>
      </c>
      <c r="AG81" s="203"/>
      <c r="AH81" s="203"/>
      <c r="AI81" s="203"/>
      <c r="AJ81" s="203"/>
      <c r="AK81" s="203"/>
      <c r="AL81" s="203"/>
      <c r="AM81" s="203"/>
      <c r="AN81" s="203"/>
      <c r="AO81" s="203"/>
      <c r="AP81" s="203"/>
      <c r="AQ81" s="203"/>
      <c r="AR81" s="203"/>
      <c r="AS81" s="203"/>
      <c r="AT81" s="203"/>
      <c r="AU81" s="203"/>
      <c r="AV81" s="203"/>
      <c r="AW81" s="203"/>
      <c r="AX81" s="203"/>
      <c r="AY81" s="203"/>
      <c r="AZ81" s="203"/>
      <c r="BA81" s="203"/>
      <c r="BB81" s="203"/>
      <c r="BC81" s="203"/>
      <c r="BD81" s="203"/>
      <c r="BE81" s="203"/>
      <c r="BF81" s="203"/>
    </row>
    <row r="82" spans="1:58" ht="12.75" outlineLevel="1">
      <c r="A82" s="210"/>
      <c r="B82" s="211"/>
      <c r="C82" s="243"/>
      <c r="D82" s="233"/>
      <c r="E82" s="233"/>
      <c r="F82" s="233"/>
      <c r="G82" s="233"/>
      <c r="H82" s="214"/>
      <c r="I82" s="214"/>
      <c r="J82" s="214"/>
      <c r="K82" s="214"/>
      <c r="L82" s="214"/>
      <c r="M82" s="214"/>
      <c r="N82" s="213"/>
      <c r="O82" s="213"/>
      <c r="P82" s="213"/>
      <c r="Q82" s="213"/>
      <c r="R82" s="214"/>
      <c r="S82" s="214"/>
      <c r="T82" s="214"/>
      <c r="U82" s="214"/>
      <c r="V82" s="214"/>
      <c r="W82" s="203"/>
      <c r="X82" s="203"/>
      <c r="Y82" s="203"/>
      <c r="Z82" s="203"/>
      <c r="AA82" s="203"/>
      <c r="AB82" s="203"/>
      <c r="AC82" s="203"/>
      <c r="AD82" s="203"/>
      <c r="AE82" s="203" t="s">
        <v>129</v>
      </c>
      <c r="AF82" s="203"/>
      <c r="AG82" s="203"/>
      <c r="AH82" s="203"/>
      <c r="AI82" s="203"/>
      <c r="AJ82" s="203"/>
      <c r="AK82" s="203"/>
      <c r="AL82" s="203"/>
      <c r="AM82" s="203"/>
      <c r="AN82" s="203"/>
      <c r="AO82" s="203"/>
      <c r="AP82" s="203"/>
      <c r="AQ82" s="203"/>
      <c r="AR82" s="203"/>
      <c r="AS82" s="203"/>
      <c r="AT82" s="203"/>
      <c r="AU82" s="203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</row>
    <row r="83" spans="1:58" ht="22.5" outlineLevel="1">
      <c r="A83" s="225">
        <v>20</v>
      </c>
      <c r="B83" s="226" t="s">
        <v>201</v>
      </c>
      <c r="C83" s="241" t="s">
        <v>202</v>
      </c>
      <c r="D83" s="227" t="s">
        <v>157</v>
      </c>
      <c r="E83" s="228">
        <v>280</v>
      </c>
      <c r="F83" s="229"/>
      <c r="G83" s="230">
        <f>ROUND(E83*F83,2)</f>
        <v>0</v>
      </c>
      <c r="H83" s="229"/>
      <c r="I83" s="230">
        <f>ROUND(E83*H83,2)</f>
        <v>0</v>
      </c>
      <c r="J83" s="229"/>
      <c r="K83" s="230">
        <f>ROUND(E83*J83,2)</f>
        <v>0</v>
      </c>
      <c r="L83" s="230">
        <v>21</v>
      </c>
      <c r="M83" s="230">
        <f>G83*(1+L83/100)</f>
        <v>0</v>
      </c>
      <c r="N83" s="228">
        <v>0.00045</v>
      </c>
      <c r="O83" s="228">
        <f>ROUND(E83*N83,2)</f>
        <v>0.13</v>
      </c>
      <c r="P83" s="228">
        <v>0</v>
      </c>
      <c r="Q83" s="228">
        <f>ROUND(E83*P83,2)</f>
        <v>0</v>
      </c>
      <c r="R83" s="231" t="s">
        <v>124</v>
      </c>
      <c r="S83" s="214">
        <v>0</v>
      </c>
      <c r="T83" s="214">
        <f>ROUND(E83*S83,2)</f>
        <v>0</v>
      </c>
      <c r="U83" s="214"/>
      <c r="V83" s="214" t="s">
        <v>199</v>
      </c>
      <c r="W83" s="203"/>
      <c r="X83" s="203"/>
      <c r="Y83" s="203"/>
      <c r="Z83" s="203"/>
      <c r="AA83" s="203"/>
      <c r="AB83" s="203"/>
      <c r="AC83" s="203"/>
      <c r="AD83" s="203"/>
      <c r="AE83" s="203" t="s">
        <v>200</v>
      </c>
      <c r="AF83" s="203"/>
      <c r="AG83" s="203"/>
      <c r="AH83" s="203"/>
      <c r="AI83" s="203"/>
      <c r="AJ83" s="203"/>
      <c r="AK83" s="203"/>
      <c r="AL83" s="203"/>
      <c r="AM83" s="203"/>
      <c r="AN83" s="203"/>
      <c r="AO83" s="203"/>
      <c r="AP83" s="203"/>
      <c r="AQ83" s="203"/>
      <c r="AR83" s="203"/>
      <c r="AS83" s="203"/>
      <c r="AT83" s="203"/>
      <c r="AU83" s="203"/>
      <c r="AV83" s="203"/>
      <c r="AW83" s="203"/>
      <c r="AX83" s="203"/>
      <c r="AY83" s="203"/>
      <c r="AZ83" s="203"/>
      <c r="BA83" s="203"/>
      <c r="BB83" s="203"/>
      <c r="BC83" s="203"/>
      <c r="BD83" s="203"/>
      <c r="BE83" s="203"/>
      <c r="BF83" s="203"/>
    </row>
    <row r="84" spans="1:58" ht="12.75" outlineLevel="1">
      <c r="A84" s="210"/>
      <c r="B84" s="211"/>
      <c r="C84" s="242" t="s">
        <v>203</v>
      </c>
      <c r="D84" s="216"/>
      <c r="E84" s="217">
        <v>280</v>
      </c>
      <c r="F84" s="214"/>
      <c r="G84" s="214"/>
      <c r="H84" s="214"/>
      <c r="I84" s="214"/>
      <c r="J84" s="214"/>
      <c r="K84" s="214"/>
      <c r="L84" s="214"/>
      <c r="M84" s="214"/>
      <c r="N84" s="213"/>
      <c r="O84" s="213"/>
      <c r="P84" s="213"/>
      <c r="Q84" s="213"/>
      <c r="R84" s="214"/>
      <c r="S84" s="214"/>
      <c r="T84" s="214"/>
      <c r="U84" s="214"/>
      <c r="V84" s="214"/>
      <c r="W84" s="203"/>
      <c r="X84" s="203"/>
      <c r="Y84" s="203"/>
      <c r="Z84" s="203"/>
      <c r="AA84" s="203"/>
      <c r="AB84" s="203"/>
      <c r="AC84" s="203"/>
      <c r="AD84" s="203"/>
      <c r="AE84" s="203" t="s">
        <v>128</v>
      </c>
      <c r="AF84" s="203">
        <v>0</v>
      </c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</row>
    <row r="85" spans="1:58" ht="12.75" outlineLevel="1">
      <c r="A85" s="210"/>
      <c r="B85" s="211"/>
      <c r="C85" s="243"/>
      <c r="D85" s="233"/>
      <c r="E85" s="233"/>
      <c r="F85" s="233"/>
      <c r="G85" s="233"/>
      <c r="H85" s="214"/>
      <c r="I85" s="214"/>
      <c r="J85" s="214"/>
      <c r="K85" s="214"/>
      <c r="L85" s="214"/>
      <c r="M85" s="214"/>
      <c r="N85" s="213"/>
      <c r="O85" s="213"/>
      <c r="P85" s="213"/>
      <c r="Q85" s="213"/>
      <c r="R85" s="214"/>
      <c r="S85" s="214"/>
      <c r="T85" s="214"/>
      <c r="U85" s="214"/>
      <c r="V85" s="214"/>
      <c r="W85" s="203"/>
      <c r="X85" s="203"/>
      <c r="Y85" s="203"/>
      <c r="Z85" s="203"/>
      <c r="AA85" s="203"/>
      <c r="AB85" s="203"/>
      <c r="AC85" s="203"/>
      <c r="AD85" s="203"/>
      <c r="AE85" s="203" t="s">
        <v>129</v>
      </c>
      <c r="AF85" s="203"/>
      <c r="AG85" s="203"/>
      <c r="AH85" s="203"/>
      <c r="AI85" s="203"/>
      <c r="AJ85" s="203"/>
      <c r="AK85" s="203"/>
      <c r="AL85" s="203"/>
      <c r="AM85" s="203"/>
      <c r="AN85" s="203"/>
      <c r="AO85" s="203"/>
      <c r="AP85" s="203"/>
      <c r="AQ85" s="203"/>
      <c r="AR85" s="203"/>
      <c r="AS85" s="203"/>
      <c r="AT85" s="203"/>
      <c r="AU85" s="203"/>
      <c r="AV85" s="203"/>
      <c r="AW85" s="203"/>
      <c r="AX85" s="203"/>
      <c r="AY85" s="203"/>
      <c r="AZ85" s="203"/>
      <c r="BA85" s="203"/>
      <c r="BB85" s="203"/>
      <c r="BC85" s="203"/>
      <c r="BD85" s="203"/>
      <c r="BE85" s="203"/>
      <c r="BF85" s="203"/>
    </row>
    <row r="86" spans="1:58" ht="12.75" outlineLevel="1">
      <c r="A86" s="210">
        <v>21</v>
      </c>
      <c r="B86" s="211" t="s">
        <v>204</v>
      </c>
      <c r="C86" s="245" t="s">
        <v>205</v>
      </c>
      <c r="D86" s="212" t="s">
        <v>0</v>
      </c>
      <c r="E86" s="232"/>
      <c r="F86" s="215"/>
      <c r="G86" s="214">
        <f>ROUND(E86*F86,2)</f>
        <v>0</v>
      </c>
      <c r="H86" s="215"/>
      <c r="I86" s="214">
        <f>ROUND(E86*H86,2)</f>
        <v>0</v>
      </c>
      <c r="J86" s="215"/>
      <c r="K86" s="214">
        <f>ROUND(E86*J86,2)</f>
        <v>0</v>
      </c>
      <c r="L86" s="214">
        <v>21</v>
      </c>
      <c r="M86" s="214">
        <f>G86*(1+L86/100)</f>
        <v>0</v>
      </c>
      <c r="N86" s="213">
        <v>0</v>
      </c>
      <c r="O86" s="213">
        <f>ROUND(E86*N86,2)</f>
        <v>0</v>
      </c>
      <c r="P86" s="213">
        <v>0</v>
      </c>
      <c r="Q86" s="213">
        <f>ROUND(E86*P86,2)</f>
        <v>0</v>
      </c>
      <c r="R86" s="214" t="s">
        <v>124</v>
      </c>
      <c r="S86" s="214">
        <v>0</v>
      </c>
      <c r="T86" s="214">
        <f>ROUND(E86*S86,2)</f>
        <v>0</v>
      </c>
      <c r="U86" s="214"/>
      <c r="V86" s="214" t="s">
        <v>166</v>
      </c>
      <c r="W86" s="203"/>
      <c r="X86" s="203"/>
      <c r="Y86" s="203"/>
      <c r="Z86" s="203"/>
      <c r="AA86" s="203"/>
      <c r="AB86" s="203"/>
      <c r="AC86" s="203"/>
      <c r="AD86" s="203"/>
      <c r="AE86" s="203" t="s">
        <v>167</v>
      </c>
      <c r="AF86" s="203"/>
      <c r="AG86" s="203"/>
      <c r="AH86" s="203"/>
      <c r="AI86" s="203"/>
      <c r="AJ86" s="203"/>
      <c r="AK86" s="203"/>
      <c r="AL86" s="203"/>
      <c r="AM86" s="203"/>
      <c r="AN86" s="203"/>
      <c r="AO86" s="203"/>
      <c r="AP86" s="203"/>
      <c r="AQ86" s="203"/>
      <c r="AR86" s="203"/>
      <c r="AS86" s="203"/>
      <c r="AT86" s="203"/>
      <c r="AU86" s="203"/>
      <c r="AV86" s="203"/>
      <c r="AW86" s="203"/>
      <c r="AX86" s="203"/>
      <c r="AY86" s="203"/>
      <c r="AZ86" s="203"/>
      <c r="BA86" s="203"/>
      <c r="BB86" s="203"/>
      <c r="BC86" s="203"/>
      <c r="BD86" s="203"/>
      <c r="BE86" s="203"/>
      <c r="BF86" s="203"/>
    </row>
    <row r="87" spans="1:58" ht="12.75" outlineLevel="1">
      <c r="A87" s="210"/>
      <c r="B87" s="211"/>
      <c r="C87" s="246" t="s">
        <v>174</v>
      </c>
      <c r="D87" s="236"/>
      <c r="E87" s="236"/>
      <c r="F87" s="236"/>
      <c r="G87" s="236"/>
      <c r="H87" s="214"/>
      <c r="I87" s="214"/>
      <c r="J87" s="214"/>
      <c r="K87" s="214"/>
      <c r="L87" s="214"/>
      <c r="M87" s="214"/>
      <c r="N87" s="213"/>
      <c r="O87" s="213"/>
      <c r="P87" s="213"/>
      <c r="Q87" s="213"/>
      <c r="R87" s="214"/>
      <c r="S87" s="214"/>
      <c r="T87" s="214"/>
      <c r="U87" s="214"/>
      <c r="V87" s="214"/>
      <c r="W87" s="203"/>
      <c r="X87" s="203"/>
      <c r="Y87" s="203"/>
      <c r="Z87" s="203"/>
      <c r="AA87" s="203"/>
      <c r="AB87" s="203"/>
      <c r="AC87" s="203"/>
      <c r="AD87" s="203"/>
      <c r="AE87" s="203" t="s">
        <v>133</v>
      </c>
      <c r="AF87" s="203"/>
      <c r="AG87" s="203"/>
      <c r="AH87" s="203"/>
      <c r="AI87" s="203"/>
      <c r="AJ87" s="203"/>
      <c r="AK87" s="203"/>
      <c r="AL87" s="203"/>
      <c r="AM87" s="203"/>
      <c r="AN87" s="203"/>
      <c r="AO87" s="203"/>
      <c r="AP87" s="203"/>
      <c r="AQ87" s="203"/>
      <c r="AR87" s="203"/>
      <c r="AS87" s="203"/>
      <c r="AT87" s="203"/>
      <c r="AU87" s="203"/>
      <c r="AV87" s="203"/>
      <c r="AW87" s="203"/>
      <c r="AX87" s="203"/>
      <c r="AY87" s="203"/>
      <c r="AZ87" s="203"/>
      <c r="BA87" s="203"/>
      <c r="BB87" s="203"/>
      <c r="BC87" s="203"/>
      <c r="BD87" s="203"/>
      <c r="BE87" s="203"/>
      <c r="BF87" s="203"/>
    </row>
    <row r="88" spans="1:58" ht="12.75" outlineLevel="1">
      <c r="A88" s="210"/>
      <c r="B88" s="211"/>
      <c r="C88" s="243"/>
      <c r="D88" s="233"/>
      <c r="E88" s="233"/>
      <c r="F88" s="233"/>
      <c r="G88" s="233"/>
      <c r="H88" s="214"/>
      <c r="I88" s="214"/>
      <c r="J88" s="214"/>
      <c r="K88" s="214"/>
      <c r="L88" s="214"/>
      <c r="M88" s="214"/>
      <c r="N88" s="213"/>
      <c r="O88" s="213"/>
      <c r="P88" s="213"/>
      <c r="Q88" s="213"/>
      <c r="R88" s="214"/>
      <c r="S88" s="214"/>
      <c r="T88" s="214"/>
      <c r="U88" s="214"/>
      <c r="V88" s="214"/>
      <c r="W88" s="203"/>
      <c r="X88" s="203"/>
      <c r="Y88" s="203"/>
      <c r="Z88" s="203"/>
      <c r="AA88" s="203"/>
      <c r="AB88" s="203"/>
      <c r="AC88" s="203"/>
      <c r="AD88" s="203"/>
      <c r="AE88" s="203" t="s">
        <v>129</v>
      </c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</row>
    <row r="89" spans="1:31" ht="12.75">
      <c r="A89" s="219" t="s">
        <v>119</v>
      </c>
      <c r="B89" s="220" t="s">
        <v>88</v>
      </c>
      <c r="C89" s="240" t="s">
        <v>89</v>
      </c>
      <c r="D89" s="221"/>
      <c r="E89" s="222"/>
      <c r="F89" s="223"/>
      <c r="G89" s="223">
        <f>SUMIF(AE90:AE104,"&lt;&gt;NOR",G90:G104)</f>
        <v>0</v>
      </c>
      <c r="H89" s="223"/>
      <c r="I89" s="223">
        <f>SUM(I90:I104)</f>
        <v>0</v>
      </c>
      <c r="J89" s="223"/>
      <c r="K89" s="223">
        <f>SUM(K90:K104)</f>
        <v>0</v>
      </c>
      <c r="L89" s="223"/>
      <c r="M89" s="223">
        <f>SUM(M90:M104)</f>
        <v>0</v>
      </c>
      <c r="N89" s="222"/>
      <c r="O89" s="222">
        <f>SUM(O90:O104)</f>
        <v>0.02</v>
      </c>
      <c r="P89" s="222"/>
      <c r="Q89" s="222">
        <f>SUM(Q90:Q104)</f>
        <v>0</v>
      </c>
      <c r="R89" s="224"/>
      <c r="S89" s="218"/>
      <c r="T89" s="218">
        <f>SUM(T90:T104)</f>
        <v>2.8000000000000003</v>
      </c>
      <c r="U89" s="218"/>
      <c r="V89" s="218"/>
      <c r="AE89" t="s">
        <v>120</v>
      </c>
    </row>
    <row r="90" spans="1:58" ht="12.75" outlineLevel="1">
      <c r="A90" s="225">
        <v>22</v>
      </c>
      <c r="B90" s="226" t="s">
        <v>206</v>
      </c>
      <c r="C90" s="241" t="s">
        <v>207</v>
      </c>
      <c r="D90" s="227" t="s">
        <v>123</v>
      </c>
      <c r="E90" s="228">
        <v>2.16</v>
      </c>
      <c r="F90" s="229"/>
      <c r="G90" s="230">
        <f>ROUND(E90*F90,2)</f>
        <v>0</v>
      </c>
      <c r="H90" s="229"/>
      <c r="I90" s="230">
        <f>ROUND(E90*H90,2)</f>
        <v>0</v>
      </c>
      <c r="J90" s="229"/>
      <c r="K90" s="230">
        <f>ROUND(E90*J90,2)</f>
        <v>0</v>
      </c>
      <c r="L90" s="230">
        <v>21</v>
      </c>
      <c r="M90" s="230">
        <f>G90*(1+L90/100)</f>
        <v>0</v>
      </c>
      <c r="N90" s="228">
        <v>0.0002</v>
      </c>
      <c r="O90" s="228">
        <f>ROUND(E90*N90,2)</f>
        <v>0</v>
      </c>
      <c r="P90" s="228">
        <v>0</v>
      </c>
      <c r="Q90" s="228">
        <f>ROUND(E90*P90,2)</f>
        <v>0</v>
      </c>
      <c r="R90" s="231" t="s">
        <v>124</v>
      </c>
      <c r="S90" s="214">
        <v>0.03</v>
      </c>
      <c r="T90" s="214">
        <f>ROUND(E90*S90,2)</f>
        <v>0.06</v>
      </c>
      <c r="U90" s="214"/>
      <c r="V90" s="214" t="s">
        <v>125</v>
      </c>
      <c r="W90" s="203"/>
      <c r="X90" s="203"/>
      <c r="Y90" s="203"/>
      <c r="Z90" s="203"/>
      <c r="AA90" s="203"/>
      <c r="AB90" s="203"/>
      <c r="AC90" s="203"/>
      <c r="AD90" s="203"/>
      <c r="AE90" s="203" t="s">
        <v>126</v>
      </c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</row>
    <row r="91" spans="1:58" ht="12.75" outlineLevel="1">
      <c r="A91" s="210"/>
      <c r="B91" s="211"/>
      <c r="C91" s="242" t="s">
        <v>208</v>
      </c>
      <c r="D91" s="216"/>
      <c r="E91" s="217">
        <v>2.16</v>
      </c>
      <c r="F91" s="214"/>
      <c r="G91" s="214"/>
      <c r="H91" s="214"/>
      <c r="I91" s="214"/>
      <c r="J91" s="214"/>
      <c r="K91" s="214"/>
      <c r="L91" s="214"/>
      <c r="M91" s="214"/>
      <c r="N91" s="213"/>
      <c r="O91" s="213"/>
      <c r="P91" s="213"/>
      <c r="Q91" s="213"/>
      <c r="R91" s="214"/>
      <c r="S91" s="214"/>
      <c r="T91" s="214"/>
      <c r="U91" s="214"/>
      <c r="V91" s="214"/>
      <c r="W91" s="203"/>
      <c r="X91" s="203"/>
      <c r="Y91" s="203"/>
      <c r="Z91" s="203"/>
      <c r="AA91" s="203"/>
      <c r="AB91" s="203"/>
      <c r="AC91" s="203"/>
      <c r="AD91" s="203"/>
      <c r="AE91" s="203" t="s">
        <v>128</v>
      </c>
      <c r="AF91" s="203">
        <v>5</v>
      </c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</row>
    <row r="92" spans="1:58" ht="12.75" outlineLevel="1">
      <c r="A92" s="210"/>
      <c r="B92" s="211"/>
      <c r="C92" s="243"/>
      <c r="D92" s="233"/>
      <c r="E92" s="233"/>
      <c r="F92" s="233"/>
      <c r="G92" s="233"/>
      <c r="H92" s="214"/>
      <c r="I92" s="214"/>
      <c r="J92" s="214"/>
      <c r="K92" s="214"/>
      <c r="L92" s="214"/>
      <c r="M92" s="214"/>
      <c r="N92" s="213"/>
      <c r="O92" s="213"/>
      <c r="P92" s="213"/>
      <c r="Q92" s="213"/>
      <c r="R92" s="214"/>
      <c r="S92" s="214"/>
      <c r="T92" s="214"/>
      <c r="U92" s="214"/>
      <c r="V92" s="214"/>
      <c r="W92" s="203"/>
      <c r="X92" s="203"/>
      <c r="Y92" s="203"/>
      <c r="Z92" s="203"/>
      <c r="AA92" s="203"/>
      <c r="AB92" s="203"/>
      <c r="AC92" s="203"/>
      <c r="AD92" s="203"/>
      <c r="AE92" s="203" t="s">
        <v>129</v>
      </c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</row>
    <row r="93" spans="1:58" ht="12.75" outlineLevel="1">
      <c r="A93" s="225">
        <v>23</v>
      </c>
      <c r="B93" s="226" t="s">
        <v>209</v>
      </c>
      <c r="C93" s="241" t="s">
        <v>207</v>
      </c>
      <c r="D93" s="227" t="s">
        <v>123</v>
      </c>
      <c r="E93" s="228">
        <v>16.9</v>
      </c>
      <c r="F93" s="229"/>
      <c r="G93" s="230">
        <f>ROUND(E93*F93,2)</f>
        <v>0</v>
      </c>
      <c r="H93" s="229"/>
      <c r="I93" s="230">
        <f>ROUND(E93*H93,2)</f>
        <v>0</v>
      </c>
      <c r="J93" s="229"/>
      <c r="K93" s="230">
        <f>ROUND(E93*J93,2)</f>
        <v>0</v>
      </c>
      <c r="L93" s="230">
        <v>21</v>
      </c>
      <c r="M93" s="230">
        <f>G93*(1+L93/100)</f>
        <v>0</v>
      </c>
      <c r="N93" s="228">
        <v>5E-05</v>
      </c>
      <c r="O93" s="228">
        <f>ROUND(E93*N93,2)</f>
        <v>0</v>
      </c>
      <c r="P93" s="228">
        <v>0</v>
      </c>
      <c r="Q93" s="228">
        <f>ROUND(E93*P93,2)</f>
        <v>0</v>
      </c>
      <c r="R93" s="231" t="s">
        <v>124</v>
      </c>
      <c r="S93" s="214">
        <v>0.03</v>
      </c>
      <c r="T93" s="214">
        <f>ROUND(E93*S93,2)</f>
        <v>0.51</v>
      </c>
      <c r="U93" s="214"/>
      <c r="V93" s="214" t="s">
        <v>125</v>
      </c>
      <c r="W93" s="203"/>
      <c r="X93" s="203"/>
      <c r="Y93" s="203"/>
      <c r="Z93" s="203"/>
      <c r="AA93" s="203"/>
      <c r="AB93" s="203"/>
      <c r="AC93" s="203"/>
      <c r="AD93" s="203"/>
      <c r="AE93" s="203" t="s">
        <v>126</v>
      </c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</row>
    <row r="94" spans="1:58" ht="12.75" outlineLevel="1">
      <c r="A94" s="210"/>
      <c r="B94" s="211"/>
      <c r="C94" s="242" t="s">
        <v>210</v>
      </c>
      <c r="D94" s="216"/>
      <c r="E94" s="217">
        <v>16.9</v>
      </c>
      <c r="F94" s="214"/>
      <c r="G94" s="214"/>
      <c r="H94" s="214"/>
      <c r="I94" s="214"/>
      <c r="J94" s="214"/>
      <c r="K94" s="214"/>
      <c r="L94" s="214"/>
      <c r="M94" s="214"/>
      <c r="N94" s="213"/>
      <c r="O94" s="213"/>
      <c r="P94" s="213"/>
      <c r="Q94" s="213"/>
      <c r="R94" s="214"/>
      <c r="S94" s="214"/>
      <c r="T94" s="214"/>
      <c r="U94" s="214"/>
      <c r="V94" s="214"/>
      <c r="W94" s="203"/>
      <c r="X94" s="203"/>
      <c r="Y94" s="203"/>
      <c r="Z94" s="203"/>
      <c r="AA94" s="203"/>
      <c r="AB94" s="203"/>
      <c r="AC94" s="203"/>
      <c r="AD94" s="203"/>
      <c r="AE94" s="203" t="s">
        <v>128</v>
      </c>
      <c r="AF94" s="203">
        <v>5</v>
      </c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</row>
    <row r="95" spans="1:58" ht="12.75" outlineLevel="1">
      <c r="A95" s="210"/>
      <c r="B95" s="211"/>
      <c r="C95" s="243"/>
      <c r="D95" s="233"/>
      <c r="E95" s="233"/>
      <c r="F95" s="233"/>
      <c r="G95" s="233"/>
      <c r="H95" s="214"/>
      <c r="I95" s="214"/>
      <c r="J95" s="214"/>
      <c r="K95" s="214"/>
      <c r="L95" s="214"/>
      <c r="M95" s="214"/>
      <c r="N95" s="213"/>
      <c r="O95" s="213"/>
      <c r="P95" s="213"/>
      <c r="Q95" s="213"/>
      <c r="R95" s="214"/>
      <c r="S95" s="214"/>
      <c r="T95" s="214"/>
      <c r="U95" s="214"/>
      <c r="V95" s="214"/>
      <c r="W95" s="203"/>
      <c r="X95" s="203"/>
      <c r="Y95" s="203"/>
      <c r="Z95" s="203"/>
      <c r="AA95" s="203"/>
      <c r="AB95" s="203"/>
      <c r="AC95" s="203"/>
      <c r="AD95" s="203"/>
      <c r="AE95" s="203" t="s">
        <v>129</v>
      </c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</row>
    <row r="96" spans="1:58" ht="12.75" outlineLevel="1">
      <c r="A96" s="225">
        <v>24</v>
      </c>
      <c r="B96" s="226" t="s">
        <v>211</v>
      </c>
      <c r="C96" s="241" t="s">
        <v>212</v>
      </c>
      <c r="D96" s="227" t="s">
        <v>123</v>
      </c>
      <c r="E96" s="228">
        <v>2.16</v>
      </c>
      <c r="F96" s="229"/>
      <c r="G96" s="230">
        <f>ROUND(E96*F96,2)</f>
        <v>0</v>
      </c>
      <c r="H96" s="229"/>
      <c r="I96" s="230">
        <f>ROUND(E96*H96,2)</f>
        <v>0</v>
      </c>
      <c r="J96" s="229"/>
      <c r="K96" s="230">
        <f>ROUND(E96*J96,2)</f>
        <v>0</v>
      </c>
      <c r="L96" s="230">
        <v>21</v>
      </c>
      <c r="M96" s="230">
        <f>G96*(1+L96/100)</f>
        <v>0</v>
      </c>
      <c r="N96" s="228">
        <v>0.00022</v>
      </c>
      <c r="O96" s="228">
        <f>ROUND(E96*N96,2)</f>
        <v>0</v>
      </c>
      <c r="P96" s="228">
        <v>0</v>
      </c>
      <c r="Q96" s="228">
        <f>ROUND(E96*P96,2)</f>
        <v>0</v>
      </c>
      <c r="R96" s="231" t="s">
        <v>124</v>
      </c>
      <c r="S96" s="214">
        <v>0.1</v>
      </c>
      <c r="T96" s="214">
        <f>ROUND(E96*S96,2)</f>
        <v>0.22</v>
      </c>
      <c r="U96" s="214"/>
      <c r="V96" s="214" t="s">
        <v>125</v>
      </c>
      <c r="W96" s="203"/>
      <c r="X96" s="203"/>
      <c r="Y96" s="203"/>
      <c r="Z96" s="203"/>
      <c r="AA96" s="203"/>
      <c r="AB96" s="203"/>
      <c r="AC96" s="203"/>
      <c r="AD96" s="203"/>
      <c r="AE96" s="203" t="s">
        <v>126</v>
      </c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AQ96" s="203"/>
      <c r="AR96" s="203"/>
      <c r="AS96" s="203"/>
      <c r="AT96" s="203"/>
      <c r="AU96" s="203"/>
      <c r="AV96" s="203"/>
      <c r="AW96" s="203"/>
      <c r="AX96" s="203"/>
      <c r="AY96" s="203"/>
      <c r="AZ96" s="203"/>
      <c r="BA96" s="203"/>
      <c r="BB96" s="203"/>
      <c r="BC96" s="203"/>
      <c r="BD96" s="203"/>
      <c r="BE96" s="203"/>
      <c r="BF96" s="203"/>
    </row>
    <row r="97" spans="1:58" ht="12.75" outlineLevel="1">
      <c r="A97" s="210"/>
      <c r="B97" s="211"/>
      <c r="C97" s="242" t="s">
        <v>213</v>
      </c>
      <c r="D97" s="216"/>
      <c r="E97" s="217">
        <v>2.16</v>
      </c>
      <c r="F97" s="214"/>
      <c r="G97" s="214"/>
      <c r="H97" s="214"/>
      <c r="I97" s="214"/>
      <c r="J97" s="214"/>
      <c r="K97" s="214"/>
      <c r="L97" s="214"/>
      <c r="M97" s="214"/>
      <c r="N97" s="213"/>
      <c r="O97" s="213"/>
      <c r="P97" s="213"/>
      <c r="Q97" s="213"/>
      <c r="R97" s="214"/>
      <c r="S97" s="214"/>
      <c r="T97" s="214"/>
      <c r="U97" s="214"/>
      <c r="V97" s="214"/>
      <c r="W97" s="203"/>
      <c r="X97" s="203"/>
      <c r="Y97" s="203"/>
      <c r="Z97" s="203"/>
      <c r="AA97" s="203"/>
      <c r="AB97" s="203"/>
      <c r="AC97" s="203"/>
      <c r="AD97" s="203"/>
      <c r="AE97" s="203" t="s">
        <v>128</v>
      </c>
      <c r="AF97" s="203">
        <v>5</v>
      </c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3"/>
      <c r="AS97" s="203"/>
      <c r="AT97" s="203"/>
      <c r="AU97" s="203"/>
      <c r="AV97" s="203"/>
      <c r="AW97" s="203"/>
      <c r="AX97" s="203"/>
      <c r="AY97" s="203"/>
      <c r="AZ97" s="203"/>
      <c r="BA97" s="203"/>
      <c r="BB97" s="203"/>
      <c r="BC97" s="203"/>
      <c r="BD97" s="203"/>
      <c r="BE97" s="203"/>
      <c r="BF97" s="203"/>
    </row>
    <row r="98" spans="1:58" ht="12.75" outlineLevel="1">
      <c r="A98" s="210"/>
      <c r="B98" s="211"/>
      <c r="C98" s="243"/>
      <c r="D98" s="233"/>
      <c r="E98" s="233"/>
      <c r="F98" s="233"/>
      <c r="G98" s="233"/>
      <c r="H98" s="214"/>
      <c r="I98" s="214"/>
      <c r="J98" s="214"/>
      <c r="K98" s="214"/>
      <c r="L98" s="214"/>
      <c r="M98" s="214"/>
      <c r="N98" s="213"/>
      <c r="O98" s="213"/>
      <c r="P98" s="213"/>
      <c r="Q98" s="213"/>
      <c r="R98" s="214"/>
      <c r="S98" s="214"/>
      <c r="T98" s="214"/>
      <c r="U98" s="214"/>
      <c r="V98" s="214"/>
      <c r="W98" s="203"/>
      <c r="X98" s="203"/>
      <c r="Y98" s="203"/>
      <c r="Z98" s="203"/>
      <c r="AA98" s="203"/>
      <c r="AB98" s="203"/>
      <c r="AC98" s="203"/>
      <c r="AD98" s="203"/>
      <c r="AE98" s="203" t="s">
        <v>129</v>
      </c>
      <c r="AF98" s="203"/>
      <c r="AG98" s="203"/>
      <c r="AH98" s="203"/>
      <c r="AI98" s="203"/>
      <c r="AJ98" s="203"/>
      <c r="AK98" s="203"/>
      <c r="AL98" s="203"/>
      <c r="AM98" s="203"/>
      <c r="AN98" s="203"/>
      <c r="AO98" s="203"/>
      <c r="AP98" s="203"/>
      <c r="AQ98" s="203"/>
      <c r="AR98" s="203"/>
      <c r="AS98" s="203"/>
      <c r="AT98" s="203"/>
      <c r="AU98" s="203"/>
      <c r="AV98" s="203"/>
      <c r="AW98" s="203"/>
      <c r="AX98" s="203"/>
      <c r="AY98" s="203"/>
      <c r="AZ98" s="203"/>
      <c r="BA98" s="203"/>
      <c r="BB98" s="203"/>
      <c r="BC98" s="203"/>
      <c r="BD98" s="203"/>
      <c r="BE98" s="203"/>
      <c r="BF98" s="203"/>
    </row>
    <row r="99" spans="1:58" ht="12.75" outlineLevel="1">
      <c r="A99" s="225">
        <v>25</v>
      </c>
      <c r="B99" s="226" t="s">
        <v>214</v>
      </c>
      <c r="C99" s="241" t="s">
        <v>215</v>
      </c>
      <c r="D99" s="227" t="s">
        <v>123</v>
      </c>
      <c r="E99" s="228">
        <v>16.9</v>
      </c>
      <c r="F99" s="229"/>
      <c r="G99" s="230">
        <f>ROUND(E99*F99,2)</f>
        <v>0</v>
      </c>
      <c r="H99" s="229"/>
      <c r="I99" s="230">
        <f>ROUND(E99*H99,2)</f>
        <v>0</v>
      </c>
      <c r="J99" s="229"/>
      <c r="K99" s="230">
        <f>ROUND(E99*J99,2)</f>
        <v>0</v>
      </c>
      <c r="L99" s="230">
        <v>21</v>
      </c>
      <c r="M99" s="230">
        <f>G99*(1+L99/100)</f>
        <v>0</v>
      </c>
      <c r="N99" s="228">
        <v>0.00034</v>
      </c>
      <c r="O99" s="228">
        <f>ROUND(E99*N99,2)</f>
        <v>0.01</v>
      </c>
      <c r="P99" s="228">
        <v>0</v>
      </c>
      <c r="Q99" s="228">
        <f>ROUND(E99*P99,2)</f>
        <v>0</v>
      </c>
      <c r="R99" s="231" t="s">
        <v>124</v>
      </c>
      <c r="S99" s="214">
        <v>0.11</v>
      </c>
      <c r="T99" s="214">
        <f>ROUND(E99*S99,2)</f>
        <v>1.86</v>
      </c>
      <c r="U99" s="214"/>
      <c r="V99" s="214" t="s">
        <v>125</v>
      </c>
      <c r="W99" s="203"/>
      <c r="X99" s="203"/>
      <c r="Y99" s="203"/>
      <c r="Z99" s="203"/>
      <c r="AA99" s="203"/>
      <c r="AB99" s="203"/>
      <c r="AC99" s="203"/>
      <c r="AD99" s="203"/>
      <c r="AE99" s="203" t="s">
        <v>126</v>
      </c>
      <c r="AF99" s="203"/>
      <c r="AG99" s="203"/>
      <c r="AH99" s="203"/>
      <c r="AI99" s="203"/>
      <c r="AJ99" s="203"/>
      <c r="AK99" s="203"/>
      <c r="AL99" s="203"/>
      <c r="AM99" s="203"/>
      <c r="AN99" s="203"/>
      <c r="AO99" s="203"/>
      <c r="AP99" s="203"/>
      <c r="AQ99" s="203"/>
      <c r="AR99" s="203"/>
      <c r="AS99" s="203"/>
      <c r="AT99" s="203"/>
      <c r="AU99" s="203"/>
      <c r="AV99" s="203"/>
      <c r="AW99" s="203"/>
      <c r="AX99" s="203"/>
      <c r="AY99" s="203"/>
      <c r="AZ99" s="203"/>
      <c r="BA99" s="203"/>
      <c r="BB99" s="203"/>
      <c r="BC99" s="203"/>
      <c r="BD99" s="203"/>
      <c r="BE99" s="203"/>
      <c r="BF99" s="203"/>
    </row>
    <row r="100" spans="1:58" ht="12.75" outlineLevel="1">
      <c r="A100" s="210"/>
      <c r="B100" s="211"/>
      <c r="C100" s="242" t="s">
        <v>216</v>
      </c>
      <c r="D100" s="216"/>
      <c r="E100" s="217">
        <v>16.9</v>
      </c>
      <c r="F100" s="214"/>
      <c r="G100" s="214"/>
      <c r="H100" s="214"/>
      <c r="I100" s="214"/>
      <c r="J100" s="214"/>
      <c r="K100" s="214"/>
      <c r="L100" s="214"/>
      <c r="M100" s="214"/>
      <c r="N100" s="213"/>
      <c r="O100" s="213"/>
      <c r="P100" s="213"/>
      <c r="Q100" s="213"/>
      <c r="R100" s="214"/>
      <c r="S100" s="214"/>
      <c r="T100" s="214"/>
      <c r="U100" s="214"/>
      <c r="V100" s="214"/>
      <c r="W100" s="203"/>
      <c r="X100" s="203"/>
      <c r="Y100" s="203"/>
      <c r="Z100" s="203"/>
      <c r="AA100" s="203"/>
      <c r="AB100" s="203"/>
      <c r="AC100" s="203"/>
      <c r="AD100" s="203"/>
      <c r="AE100" s="203" t="s">
        <v>128</v>
      </c>
      <c r="AF100" s="203">
        <v>5</v>
      </c>
      <c r="AG100" s="203"/>
      <c r="AH100" s="203"/>
      <c r="AI100" s="203"/>
      <c r="AJ100" s="203"/>
      <c r="AK100" s="203"/>
      <c r="AL100" s="203"/>
      <c r="AM100" s="203"/>
      <c r="AN100" s="203"/>
      <c r="AO100" s="203"/>
      <c r="AP100" s="203"/>
      <c r="AQ100" s="203"/>
      <c r="AR100" s="203"/>
      <c r="AS100" s="203"/>
      <c r="AT100" s="203"/>
      <c r="AU100" s="203"/>
      <c r="AV100" s="203"/>
      <c r="AW100" s="203"/>
      <c r="AX100" s="203"/>
      <c r="AY100" s="203"/>
      <c r="AZ100" s="203"/>
      <c r="BA100" s="203"/>
      <c r="BB100" s="203"/>
      <c r="BC100" s="203"/>
      <c r="BD100" s="203"/>
      <c r="BE100" s="203"/>
      <c r="BF100" s="203"/>
    </row>
    <row r="101" spans="1:58" ht="12.75" outlineLevel="1">
      <c r="A101" s="210"/>
      <c r="B101" s="211"/>
      <c r="C101" s="243"/>
      <c r="D101" s="233"/>
      <c r="E101" s="233"/>
      <c r="F101" s="233"/>
      <c r="G101" s="233"/>
      <c r="H101" s="214"/>
      <c r="I101" s="214"/>
      <c r="J101" s="214"/>
      <c r="K101" s="214"/>
      <c r="L101" s="214"/>
      <c r="M101" s="214"/>
      <c r="N101" s="213"/>
      <c r="O101" s="213"/>
      <c r="P101" s="213"/>
      <c r="Q101" s="213"/>
      <c r="R101" s="214"/>
      <c r="S101" s="214"/>
      <c r="T101" s="214"/>
      <c r="U101" s="214"/>
      <c r="V101" s="214"/>
      <c r="W101" s="203"/>
      <c r="X101" s="203"/>
      <c r="Y101" s="203"/>
      <c r="Z101" s="203"/>
      <c r="AA101" s="203"/>
      <c r="AB101" s="203"/>
      <c r="AC101" s="203"/>
      <c r="AD101" s="203"/>
      <c r="AE101" s="203" t="s">
        <v>129</v>
      </c>
      <c r="AF101" s="203"/>
      <c r="AG101" s="203"/>
      <c r="AH101" s="203"/>
      <c r="AI101" s="203"/>
      <c r="AJ101" s="203"/>
      <c r="AK101" s="203"/>
      <c r="AL101" s="203"/>
      <c r="AM101" s="203"/>
      <c r="AN101" s="203"/>
      <c r="AO101" s="203"/>
      <c r="AP101" s="203"/>
      <c r="AQ101" s="203"/>
      <c r="AR101" s="203"/>
      <c r="AS101" s="203"/>
      <c r="AT101" s="203"/>
      <c r="AU101" s="203"/>
      <c r="AV101" s="203"/>
      <c r="AW101" s="203"/>
      <c r="AX101" s="203"/>
      <c r="AY101" s="203"/>
      <c r="AZ101" s="203"/>
      <c r="BA101" s="203"/>
      <c r="BB101" s="203"/>
      <c r="BC101" s="203"/>
      <c r="BD101" s="203"/>
      <c r="BE101" s="203"/>
      <c r="BF101" s="203"/>
    </row>
    <row r="102" spans="1:58" ht="12.75" outlineLevel="1">
      <c r="A102" s="225">
        <v>26</v>
      </c>
      <c r="B102" s="226" t="s">
        <v>217</v>
      </c>
      <c r="C102" s="241" t="s">
        <v>218</v>
      </c>
      <c r="D102" s="227" t="s">
        <v>123</v>
      </c>
      <c r="E102" s="228">
        <v>14.75</v>
      </c>
      <c r="F102" s="229"/>
      <c r="G102" s="230">
        <f>ROUND(E102*F102,2)</f>
        <v>0</v>
      </c>
      <c r="H102" s="229"/>
      <c r="I102" s="230">
        <f>ROUND(E102*H102,2)</f>
        <v>0</v>
      </c>
      <c r="J102" s="229"/>
      <c r="K102" s="230">
        <f>ROUND(E102*J102,2)</f>
        <v>0</v>
      </c>
      <c r="L102" s="230">
        <v>21</v>
      </c>
      <c r="M102" s="230">
        <f>G102*(1+L102/100)</f>
        <v>0</v>
      </c>
      <c r="N102" s="228">
        <v>0.00035</v>
      </c>
      <c r="O102" s="228">
        <f>ROUND(E102*N102,2)</f>
        <v>0.01</v>
      </c>
      <c r="P102" s="228">
        <v>0</v>
      </c>
      <c r="Q102" s="228">
        <f>ROUND(E102*P102,2)</f>
        <v>0</v>
      </c>
      <c r="R102" s="231" t="s">
        <v>124</v>
      </c>
      <c r="S102" s="214">
        <v>0.01</v>
      </c>
      <c r="T102" s="214">
        <f>ROUND(E102*S102,2)</f>
        <v>0.15</v>
      </c>
      <c r="U102" s="214"/>
      <c r="V102" s="214" t="s">
        <v>125</v>
      </c>
      <c r="W102" s="203"/>
      <c r="X102" s="203"/>
      <c r="Y102" s="203"/>
      <c r="Z102" s="203"/>
      <c r="AA102" s="203"/>
      <c r="AB102" s="203"/>
      <c r="AC102" s="203"/>
      <c r="AD102" s="203"/>
      <c r="AE102" s="203" t="s">
        <v>126</v>
      </c>
      <c r="AF102" s="203"/>
      <c r="AG102" s="203"/>
      <c r="AH102" s="203"/>
      <c r="AI102" s="203"/>
      <c r="AJ102" s="203"/>
      <c r="AK102" s="203"/>
      <c r="AL102" s="203"/>
      <c r="AM102" s="203"/>
      <c r="AN102" s="203"/>
      <c r="AO102" s="203"/>
      <c r="AP102" s="203"/>
      <c r="AQ102" s="203"/>
      <c r="AR102" s="203"/>
      <c r="AS102" s="203"/>
      <c r="AT102" s="203"/>
      <c r="AU102" s="203"/>
      <c r="AV102" s="203"/>
      <c r="AW102" s="203"/>
      <c r="AX102" s="203"/>
      <c r="AY102" s="203"/>
      <c r="AZ102" s="203"/>
      <c r="BA102" s="203"/>
      <c r="BB102" s="203"/>
      <c r="BC102" s="203"/>
      <c r="BD102" s="203"/>
      <c r="BE102" s="203"/>
      <c r="BF102" s="203"/>
    </row>
    <row r="103" spans="1:58" ht="12.75" outlineLevel="1">
      <c r="A103" s="210"/>
      <c r="B103" s="211"/>
      <c r="C103" s="242" t="s">
        <v>219</v>
      </c>
      <c r="D103" s="216"/>
      <c r="E103" s="217">
        <v>14.75</v>
      </c>
      <c r="F103" s="214"/>
      <c r="G103" s="214"/>
      <c r="H103" s="214"/>
      <c r="I103" s="214"/>
      <c r="J103" s="214"/>
      <c r="K103" s="214"/>
      <c r="L103" s="214"/>
      <c r="M103" s="214"/>
      <c r="N103" s="213"/>
      <c r="O103" s="213"/>
      <c r="P103" s="213"/>
      <c r="Q103" s="213"/>
      <c r="R103" s="214"/>
      <c r="S103" s="214"/>
      <c r="T103" s="214"/>
      <c r="U103" s="214"/>
      <c r="V103" s="214"/>
      <c r="W103" s="203"/>
      <c r="X103" s="203"/>
      <c r="Y103" s="203"/>
      <c r="Z103" s="203"/>
      <c r="AA103" s="203"/>
      <c r="AB103" s="203"/>
      <c r="AC103" s="203"/>
      <c r="AD103" s="203"/>
      <c r="AE103" s="203" t="s">
        <v>128</v>
      </c>
      <c r="AF103" s="203">
        <v>0</v>
      </c>
      <c r="AG103" s="203"/>
      <c r="AH103" s="203"/>
      <c r="AI103" s="203"/>
      <c r="AJ103" s="203"/>
      <c r="AK103" s="203"/>
      <c r="AL103" s="203"/>
      <c r="AM103" s="203"/>
      <c r="AN103" s="203"/>
      <c r="AO103" s="203"/>
      <c r="AP103" s="203"/>
      <c r="AQ103" s="203"/>
      <c r="AR103" s="203"/>
      <c r="AS103" s="203"/>
      <c r="AT103" s="203"/>
      <c r="AU103" s="203"/>
      <c r="AV103" s="203"/>
      <c r="AW103" s="203"/>
      <c r="AX103" s="203"/>
      <c r="AY103" s="203"/>
      <c r="AZ103" s="203"/>
      <c r="BA103" s="203"/>
      <c r="BB103" s="203"/>
      <c r="BC103" s="203"/>
      <c r="BD103" s="203"/>
      <c r="BE103" s="203"/>
      <c r="BF103" s="203"/>
    </row>
    <row r="104" spans="1:58" ht="12.75" outlineLevel="1">
      <c r="A104" s="210"/>
      <c r="B104" s="211"/>
      <c r="C104" s="243"/>
      <c r="D104" s="233"/>
      <c r="E104" s="233"/>
      <c r="F104" s="233"/>
      <c r="G104" s="233"/>
      <c r="H104" s="214"/>
      <c r="I104" s="214"/>
      <c r="J104" s="214"/>
      <c r="K104" s="214"/>
      <c r="L104" s="214"/>
      <c r="M104" s="214"/>
      <c r="N104" s="213"/>
      <c r="O104" s="213"/>
      <c r="P104" s="213"/>
      <c r="Q104" s="213"/>
      <c r="R104" s="214"/>
      <c r="S104" s="214"/>
      <c r="T104" s="214"/>
      <c r="U104" s="214"/>
      <c r="V104" s="214"/>
      <c r="W104" s="203"/>
      <c r="X104" s="203"/>
      <c r="Y104" s="203"/>
      <c r="Z104" s="203"/>
      <c r="AA104" s="203"/>
      <c r="AB104" s="203"/>
      <c r="AC104" s="203"/>
      <c r="AD104" s="203"/>
      <c r="AE104" s="203" t="s">
        <v>129</v>
      </c>
      <c r="AF104" s="203"/>
      <c r="AG104" s="203"/>
      <c r="AH104" s="203"/>
      <c r="AI104" s="203"/>
      <c r="AJ104" s="203"/>
      <c r="AK104" s="203"/>
      <c r="AL104" s="203"/>
      <c r="AM104" s="203"/>
      <c r="AN104" s="203"/>
      <c r="AO104" s="203"/>
      <c r="AP104" s="203"/>
      <c r="AQ104" s="203"/>
      <c r="AR104" s="203"/>
      <c r="AS104" s="203"/>
      <c r="AT104" s="203"/>
      <c r="AU104" s="203"/>
      <c r="AV104" s="203"/>
      <c r="AW104" s="203"/>
      <c r="AX104" s="203"/>
      <c r="AY104" s="203"/>
      <c r="AZ104" s="203"/>
      <c r="BA104" s="203"/>
      <c r="BB104" s="203"/>
      <c r="BC104" s="203"/>
      <c r="BD104" s="203"/>
      <c r="BE104" s="203"/>
      <c r="BF104" s="203"/>
    </row>
    <row r="105" spans="1:31" ht="12.75">
      <c r="A105" s="219" t="s">
        <v>119</v>
      </c>
      <c r="B105" s="220" t="s">
        <v>90</v>
      </c>
      <c r="C105" s="240" t="s">
        <v>91</v>
      </c>
      <c r="D105" s="221"/>
      <c r="E105" s="222"/>
      <c r="F105" s="223"/>
      <c r="G105" s="223">
        <f>SUMIF(AE106:AE120,"&lt;&gt;NOR",G106:G120)</f>
        <v>0</v>
      </c>
      <c r="H105" s="223"/>
      <c r="I105" s="223">
        <f>SUM(I106:I120)</f>
        <v>0</v>
      </c>
      <c r="J105" s="223"/>
      <c r="K105" s="223">
        <f>SUM(K106:K120)</f>
        <v>0</v>
      </c>
      <c r="L105" s="223"/>
      <c r="M105" s="223">
        <f>SUM(M106:M120)</f>
        <v>0</v>
      </c>
      <c r="N105" s="222"/>
      <c r="O105" s="222">
        <f>SUM(O106:O120)</f>
        <v>0</v>
      </c>
      <c r="P105" s="222"/>
      <c r="Q105" s="222">
        <f>SUM(Q106:Q120)</f>
        <v>0</v>
      </c>
      <c r="R105" s="224"/>
      <c r="S105" s="218"/>
      <c r="T105" s="218">
        <f>SUM(T106:T120)</f>
        <v>12.62</v>
      </c>
      <c r="U105" s="218"/>
      <c r="V105" s="218"/>
      <c r="AE105" t="s">
        <v>120</v>
      </c>
    </row>
    <row r="106" spans="1:58" ht="12.75" outlineLevel="1">
      <c r="A106" s="225">
        <v>27</v>
      </c>
      <c r="B106" s="226" t="s">
        <v>220</v>
      </c>
      <c r="C106" s="241" t="s">
        <v>221</v>
      </c>
      <c r="D106" s="227" t="s">
        <v>165</v>
      </c>
      <c r="E106" s="228">
        <v>3.34404</v>
      </c>
      <c r="F106" s="229"/>
      <c r="G106" s="230">
        <f>ROUND(E106*F106,2)</f>
        <v>0</v>
      </c>
      <c r="H106" s="229"/>
      <c r="I106" s="230">
        <f>ROUND(E106*H106,2)</f>
        <v>0</v>
      </c>
      <c r="J106" s="229"/>
      <c r="K106" s="230">
        <f>ROUND(E106*J106,2)</f>
        <v>0</v>
      </c>
      <c r="L106" s="230">
        <v>21</v>
      </c>
      <c r="M106" s="230">
        <f>G106*(1+L106/100)</f>
        <v>0</v>
      </c>
      <c r="N106" s="228">
        <v>0</v>
      </c>
      <c r="O106" s="228">
        <f>ROUND(E106*N106,2)</f>
        <v>0</v>
      </c>
      <c r="P106" s="228">
        <v>0</v>
      </c>
      <c r="Q106" s="228">
        <f>ROUND(E106*P106,2)</f>
        <v>0</v>
      </c>
      <c r="R106" s="231" t="s">
        <v>124</v>
      </c>
      <c r="S106" s="214">
        <v>0.291</v>
      </c>
      <c r="T106" s="214">
        <f>ROUND(E106*S106,2)</f>
        <v>0.97</v>
      </c>
      <c r="U106" s="214"/>
      <c r="V106" s="214" t="s">
        <v>222</v>
      </c>
      <c r="W106" s="203"/>
      <c r="X106" s="203"/>
      <c r="Y106" s="203"/>
      <c r="Z106" s="203"/>
      <c r="AA106" s="203"/>
      <c r="AB106" s="203"/>
      <c r="AC106" s="203"/>
      <c r="AD106" s="203"/>
      <c r="AE106" s="203" t="s">
        <v>223</v>
      </c>
      <c r="AF106" s="203"/>
      <c r="AG106" s="203"/>
      <c r="AH106" s="203"/>
      <c r="AI106" s="203"/>
      <c r="AJ106" s="203"/>
      <c r="AK106" s="203"/>
      <c r="AL106" s="203"/>
      <c r="AM106" s="203"/>
      <c r="AN106" s="203"/>
      <c r="AO106" s="203"/>
      <c r="AP106" s="203"/>
      <c r="AQ106" s="203"/>
      <c r="AR106" s="203"/>
      <c r="AS106" s="203"/>
      <c r="AT106" s="203"/>
      <c r="AU106" s="203"/>
      <c r="AV106" s="203"/>
      <c r="AW106" s="203"/>
      <c r="AX106" s="203"/>
      <c r="AY106" s="203"/>
      <c r="AZ106" s="203"/>
      <c r="BA106" s="203"/>
      <c r="BB106" s="203"/>
      <c r="BC106" s="203"/>
      <c r="BD106" s="203"/>
      <c r="BE106" s="203"/>
      <c r="BF106" s="203"/>
    </row>
    <row r="107" spans="1:58" ht="12.75" outlineLevel="1">
      <c r="A107" s="210"/>
      <c r="B107" s="211"/>
      <c r="C107" s="247"/>
      <c r="D107" s="237"/>
      <c r="E107" s="237"/>
      <c r="F107" s="237"/>
      <c r="G107" s="237"/>
      <c r="H107" s="214"/>
      <c r="I107" s="214"/>
      <c r="J107" s="214"/>
      <c r="K107" s="214"/>
      <c r="L107" s="214"/>
      <c r="M107" s="214"/>
      <c r="N107" s="213"/>
      <c r="O107" s="213"/>
      <c r="P107" s="213"/>
      <c r="Q107" s="213"/>
      <c r="R107" s="214"/>
      <c r="S107" s="214"/>
      <c r="T107" s="214"/>
      <c r="U107" s="214"/>
      <c r="V107" s="214"/>
      <c r="W107" s="203"/>
      <c r="X107" s="203"/>
      <c r="Y107" s="203"/>
      <c r="Z107" s="203"/>
      <c r="AA107" s="203"/>
      <c r="AB107" s="203"/>
      <c r="AC107" s="203"/>
      <c r="AD107" s="203"/>
      <c r="AE107" s="203" t="s">
        <v>129</v>
      </c>
      <c r="AF107" s="203"/>
      <c r="AG107" s="203"/>
      <c r="AH107" s="203"/>
      <c r="AI107" s="203"/>
      <c r="AJ107" s="203"/>
      <c r="AK107" s="203"/>
      <c r="AL107" s="203"/>
      <c r="AM107" s="203"/>
      <c r="AN107" s="203"/>
      <c r="AO107" s="203"/>
      <c r="AP107" s="203"/>
      <c r="AQ107" s="203"/>
      <c r="AR107" s="203"/>
      <c r="AS107" s="203"/>
      <c r="AT107" s="203"/>
      <c r="AU107" s="203"/>
      <c r="AV107" s="203"/>
      <c r="AW107" s="203"/>
      <c r="AX107" s="203"/>
      <c r="AY107" s="203"/>
      <c r="AZ107" s="203"/>
      <c r="BA107" s="203"/>
      <c r="BB107" s="203"/>
      <c r="BC107" s="203"/>
      <c r="BD107" s="203"/>
      <c r="BE107" s="203"/>
      <c r="BF107" s="203"/>
    </row>
    <row r="108" spans="1:58" ht="12.75" outlineLevel="1">
      <c r="A108" s="225">
        <v>28</v>
      </c>
      <c r="B108" s="226" t="s">
        <v>224</v>
      </c>
      <c r="C108" s="241" t="s">
        <v>225</v>
      </c>
      <c r="D108" s="227" t="s">
        <v>165</v>
      </c>
      <c r="E108" s="228">
        <v>43.47252</v>
      </c>
      <c r="F108" s="229"/>
      <c r="G108" s="230">
        <f>ROUND(E108*F108,2)</f>
        <v>0</v>
      </c>
      <c r="H108" s="229"/>
      <c r="I108" s="230">
        <f>ROUND(E108*H108,2)</f>
        <v>0</v>
      </c>
      <c r="J108" s="229"/>
      <c r="K108" s="230">
        <f>ROUND(E108*J108,2)</f>
        <v>0</v>
      </c>
      <c r="L108" s="230">
        <v>21</v>
      </c>
      <c r="M108" s="230">
        <f>G108*(1+L108/100)</f>
        <v>0</v>
      </c>
      <c r="N108" s="228">
        <v>0</v>
      </c>
      <c r="O108" s="228">
        <f>ROUND(E108*N108,2)</f>
        <v>0</v>
      </c>
      <c r="P108" s="228">
        <v>0</v>
      </c>
      <c r="Q108" s="228">
        <f>ROUND(E108*P108,2)</f>
        <v>0</v>
      </c>
      <c r="R108" s="231" t="s">
        <v>124</v>
      </c>
      <c r="S108" s="214">
        <v>0</v>
      </c>
      <c r="T108" s="214">
        <f>ROUND(E108*S108,2)</f>
        <v>0</v>
      </c>
      <c r="U108" s="214"/>
      <c r="V108" s="214" t="s">
        <v>222</v>
      </c>
      <c r="W108" s="203"/>
      <c r="X108" s="203"/>
      <c r="Y108" s="203"/>
      <c r="Z108" s="203"/>
      <c r="AA108" s="203"/>
      <c r="AB108" s="203"/>
      <c r="AC108" s="203"/>
      <c r="AD108" s="203"/>
      <c r="AE108" s="203" t="s">
        <v>223</v>
      </c>
      <c r="AF108" s="203"/>
      <c r="AG108" s="203"/>
      <c r="AH108" s="203"/>
      <c r="AI108" s="203"/>
      <c r="AJ108" s="203"/>
      <c r="AK108" s="203"/>
      <c r="AL108" s="203"/>
      <c r="AM108" s="203"/>
      <c r="AN108" s="203"/>
      <c r="AO108" s="203"/>
      <c r="AP108" s="203"/>
      <c r="AQ108" s="203"/>
      <c r="AR108" s="203"/>
      <c r="AS108" s="203"/>
      <c r="AT108" s="203"/>
      <c r="AU108" s="203"/>
      <c r="AV108" s="203"/>
      <c r="AW108" s="203"/>
      <c r="AX108" s="203"/>
      <c r="AY108" s="203"/>
      <c r="AZ108" s="203"/>
      <c r="BA108" s="203"/>
      <c r="BB108" s="203"/>
      <c r="BC108" s="203"/>
      <c r="BD108" s="203"/>
      <c r="BE108" s="203"/>
      <c r="BF108" s="203"/>
    </row>
    <row r="109" spans="1:58" ht="12.75" outlineLevel="1">
      <c r="A109" s="210"/>
      <c r="B109" s="211"/>
      <c r="C109" s="247"/>
      <c r="D109" s="237"/>
      <c r="E109" s="237"/>
      <c r="F109" s="237"/>
      <c r="G109" s="237"/>
      <c r="H109" s="214"/>
      <c r="I109" s="214"/>
      <c r="J109" s="214"/>
      <c r="K109" s="214"/>
      <c r="L109" s="214"/>
      <c r="M109" s="214"/>
      <c r="N109" s="213"/>
      <c r="O109" s="213"/>
      <c r="P109" s="213"/>
      <c r="Q109" s="213"/>
      <c r="R109" s="214"/>
      <c r="S109" s="214"/>
      <c r="T109" s="214"/>
      <c r="U109" s="214"/>
      <c r="V109" s="214"/>
      <c r="W109" s="203"/>
      <c r="X109" s="203"/>
      <c r="Y109" s="203"/>
      <c r="Z109" s="203"/>
      <c r="AA109" s="203"/>
      <c r="AB109" s="203"/>
      <c r="AC109" s="203"/>
      <c r="AD109" s="203"/>
      <c r="AE109" s="203" t="s">
        <v>129</v>
      </c>
      <c r="AF109" s="203"/>
      <c r="AG109" s="203"/>
      <c r="AH109" s="203"/>
      <c r="AI109" s="203"/>
      <c r="AJ109" s="203"/>
      <c r="AK109" s="203"/>
      <c r="AL109" s="203"/>
      <c r="AM109" s="203"/>
      <c r="AN109" s="203"/>
      <c r="AO109" s="203"/>
      <c r="AP109" s="203"/>
      <c r="AQ109" s="203"/>
      <c r="AR109" s="203"/>
      <c r="AS109" s="203"/>
      <c r="AT109" s="203"/>
      <c r="AU109" s="203"/>
      <c r="AV109" s="203"/>
      <c r="AW109" s="203"/>
      <c r="AX109" s="203"/>
      <c r="AY109" s="203"/>
      <c r="AZ109" s="203"/>
      <c r="BA109" s="203"/>
      <c r="BB109" s="203"/>
      <c r="BC109" s="203"/>
      <c r="BD109" s="203"/>
      <c r="BE109" s="203"/>
      <c r="BF109" s="203"/>
    </row>
    <row r="110" spans="1:58" ht="22.5" outlineLevel="1">
      <c r="A110" s="225">
        <v>29</v>
      </c>
      <c r="B110" s="226" t="s">
        <v>226</v>
      </c>
      <c r="C110" s="241" t="s">
        <v>227</v>
      </c>
      <c r="D110" s="227" t="s">
        <v>165</v>
      </c>
      <c r="E110" s="228">
        <v>3.34404</v>
      </c>
      <c r="F110" s="229"/>
      <c r="G110" s="230">
        <f>ROUND(E110*F110,2)</f>
        <v>0</v>
      </c>
      <c r="H110" s="229"/>
      <c r="I110" s="230">
        <f>ROUND(E110*H110,2)</f>
        <v>0</v>
      </c>
      <c r="J110" s="229"/>
      <c r="K110" s="230">
        <f>ROUND(E110*J110,2)</f>
        <v>0</v>
      </c>
      <c r="L110" s="230">
        <v>21</v>
      </c>
      <c r="M110" s="230">
        <f>G110*(1+L110/100)</f>
        <v>0</v>
      </c>
      <c r="N110" s="228">
        <v>0</v>
      </c>
      <c r="O110" s="228">
        <f>ROUND(E110*N110,2)</f>
        <v>0</v>
      </c>
      <c r="P110" s="228">
        <v>0</v>
      </c>
      <c r="Q110" s="228">
        <f>ROUND(E110*P110,2)</f>
        <v>0</v>
      </c>
      <c r="R110" s="231" t="s">
        <v>124</v>
      </c>
      <c r="S110" s="214">
        <v>2.009</v>
      </c>
      <c r="T110" s="214">
        <f>ROUND(E110*S110,2)</f>
        <v>6.72</v>
      </c>
      <c r="U110" s="214"/>
      <c r="V110" s="214" t="s">
        <v>222</v>
      </c>
      <c r="W110" s="203"/>
      <c r="X110" s="203"/>
      <c r="Y110" s="203"/>
      <c r="Z110" s="203"/>
      <c r="AA110" s="203"/>
      <c r="AB110" s="203"/>
      <c r="AC110" s="203"/>
      <c r="AD110" s="203"/>
      <c r="AE110" s="203" t="s">
        <v>223</v>
      </c>
      <c r="AF110" s="203"/>
      <c r="AG110" s="203"/>
      <c r="AH110" s="203"/>
      <c r="AI110" s="203"/>
      <c r="AJ110" s="203"/>
      <c r="AK110" s="203"/>
      <c r="AL110" s="203"/>
      <c r="AM110" s="203"/>
      <c r="AN110" s="203"/>
      <c r="AO110" s="203"/>
      <c r="AP110" s="203"/>
      <c r="AQ110" s="203"/>
      <c r="AR110" s="203"/>
      <c r="AS110" s="203"/>
      <c r="AT110" s="203"/>
      <c r="AU110" s="203"/>
      <c r="AV110" s="203"/>
      <c r="AW110" s="203"/>
      <c r="AX110" s="203"/>
      <c r="AY110" s="203"/>
      <c r="AZ110" s="203"/>
      <c r="BA110" s="203"/>
      <c r="BB110" s="203"/>
      <c r="BC110" s="203"/>
      <c r="BD110" s="203"/>
      <c r="BE110" s="203"/>
      <c r="BF110" s="203"/>
    </row>
    <row r="111" spans="1:58" ht="12.75" outlineLevel="1">
      <c r="A111" s="210"/>
      <c r="B111" s="211"/>
      <c r="C111" s="247"/>
      <c r="D111" s="237"/>
      <c r="E111" s="237"/>
      <c r="F111" s="237"/>
      <c r="G111" s="237"/>
      <c r="H111" s="214"/>
      <c r="I111" s="214"/>
      <c r="J111" s="214"/>
      <c r="K111" s="214"/>
      <c r="L111" s="214"/>
      <c r="M111" s="214"/>
      <c r="N111" s="213"/>
      <c r="O111" s="213"/>
      <c r="P111" s="213"/>
      <c r="Q111" s="213"/>
      <c r="R111" s="214"/>
      <c r="S111" s="214"/>
      <c r="T111" s="214"/>
      <c r="U111" s="214"/>
      <c r="V111" s="214"/>
      <c r="W111" s="203"/>
      <c r="X111" s="203"/>
      <c r="Y111" s="203"/>
      <c r="Z111" s="203"/>
      <c r="AA111" s="203"/>
      <c r="AB111" s="203"/>
      <c r="AC111" s="203"/>
      <c r="AD111" s="203"/>
      <c r="AE111" s="203" t="s">
        <v>129</v>
      </c>
      <c r="AF111" s="203"/>
      <c r="AG111" s="203"/>
      <c r="AH111" s="203"/>
      <c r="AI111" s="203"/>
      <c r="AJ111" s="203"/>
      <c r="AK111" s="203"/>
      <c r="AL111" s="203"/>
      <c r="AM111" s="203"/>
      <c r="AN111" s="203"/>
      <c r="AO111" s="203"/>
      <c r="AP111" s="203"/>
      <c r="AQ111" s="203"/>
      <c r="AR111" s="203"/>
      <c r="AS111" s="203"/>
      <c r="AT111" s="203"/>
      <c r="AU111" s="203"/>
      <c r="AV111" s="203"/>
      <c r="AW111" s="203"/>
      <c r="AX111" s="203"/>
      <c r="AY111" s="203"/>
      <c r="AZ111" s="203"/>
      <c r="BA111" s="203"/>
      <c r="BB111" s="203"/>
      <c r="BC111" s="203"/>
      <c r="BD111" s="203"/>
      <c r="BE111" s="203"/>
      <c r="BF111" s="203"/>
    </row>
    <row r="112" spans="1:58" ht="12.75" outlineLevel="1">
      <c r="A112" s="225">
        <v>30</v>
      </c>
      <c r="B112" s="226" t="s">
        <v>228</v>
      </c>
      <c r="C112" s="241" t="s">
        <v>229</v>
      </c>
      <c r="D112" s="227" t="s">
        <v>165</v>
      </c>
      <c r="E112" s="228">
        <v>3.34404</v>
      </c>
      <c r="F112" s="229"/>
      <c r="G112" s="230">
        <f>ROUND(E112*F112,2)</f>
        <v>0</v>
      </c>
      <c r="H112" s="229"/>
      <c r="I112" s="230">
        <f>ROUND(E112*H112,2)</f>
        <v>0</v>
      </c>
      <c r="J112" s="229"/>
      <c r="K112" s="230">
        <f>ROUND(E112*J112,2)</f>
        <v>0</v>
      </c>
      <c r="L112" s="230">
        <v>21</v>
      </c>
      <c r="M112" s="230">
        <f>G112*(1+L112/100)</f>
        <v>0</v>
      </c>
      <c r="N112" s="228">
        <v>0</v>
      </c>
      <c r="O112" s="228">
        <f>ROUND(E112*N112,2)</f>
        <v>0</v>
      </c>
      <c r="P112" s="228">
        <v>0</v>
      </c>
      <c r="Q112" s="228">
        <f>ROUND(E112*P112,2)</f>
        <v>0</v>
      </c>
      <c r="R112" s="231" t="s">
        <v>124</v>
      </c>
      <c r="S112" s="214">
        <v>0.942</v>
      </c>
      <c r="T112" s="214">
        <f>ROUND(E112*S112,2)</f>
        <v>3.15</v>
      </c>
      <c r="U112" s="214"/>
      <c r="V112" s="214" t="s">
        <v>222</v>
      </c>
      <c r="W112" s="203"/>
      <c r="X112" s="203"/>
      <c r="Y112" s="203"/>
      <c r="Z112" s="203"/>
      <c r="AA112" s="203"/>
      <c r="AB112" s="203"/>
      <c r="AC112" s="203"/>
      <c r="AD112" s="203"/>
      <c r="AE112" s="203" t="s">
        <v>223</v>
      </c>
      <c r="AF112" s="203"/>
      <c r="AG112" s="203"/>
      <c r="AH112" s="203"/>
      <c r="AI112" s="203"/>
      <c r="AJ112" s="203"/>
      <c r="AK112" s="203"/>
      <c r="AL112" s="203"/>
      <c r="AM112" s="203"/>
      <c r="AN112" s="203"/>
      <c r="AO112" s="203"/>
      <c r="AP112" s="203"/>
      <c r="AQ112" s="203"/>
      <c r="AR112" s="203"/>
      <c r="AS112" s="203"/>
      <c r="AT112" s="203"/>
      <c r="AU112" s="203"/>
      <c r="AV112" s="203"/>
      <c r="AW112" s="203"/>
      <c r="AX112" s="203"/>
      <c r="AY112" s="203"/>
      <c r="AZ112" s="203"/>
      <c r="BA112" s="203"/>
      <c r="BB112" s="203"/>
      <c r="BC112" s="203"/>
      <c r="BD112" s="203"/>
      <c r="BE112" s="203"/>
      <c r="BF112" s="203"/>
    </row>
    <row r="113" spans="1:58" ht="12.75" outlineLevel="1">
      <c r="A113" s="210"/>
      <c r="B113" s="211"/>
      <c r="C113" s="247"/>
      <c r="D113" s="237"/>
      <c r="E113" s="237"/>
      <c r="F113" s="237"/>
      <c r="G113" s="237"/>
      <c r="H113" s="214"/>
      <c r="I113" s="214"/>
      <c r="J113" s="214"/>
      <c r="K113" s="214"/>
      <c r="L113" s="214"/>
      <c r="M113" s="214"/>
      <c r="N113" s="213"/>
      <c r="O113" s="213"/>
      <c r="P113" s="213"/>
      <c r="Q113" s="213"/>
      <c r="R113" s="214"/>
      <c r="S113" s="214"/>
      <c r="T113" s="214"/>
      <c r="U113" s="214"/>
      <c r="V113" s="214"/>
      <c r="W113" s="203"/>
      <c r="X113" s="203"/>
      <c r="Y113" s="203"/>
      <c r="Z113" s="203"/>
      <c r="AA113" s="203"/>
      <c r="AB113" s="203"/>
      <c r="AC113" s="203"/>
      <c r="AD113" s="203"/>
      <c r="AE113" s="203" t="s">
        <v>129</v>
      </c>
      <c r="AF113" s="203"/>
      <c r="AG113" s="203"/>
      <c r="AH113" s="203"/>
      <c r="AI113" s="203"/>
      <c r="AJ113" s="203"/>
      <c r="AK113" s="203"/>
      <c r="AL113" s="203"/>
      <c r="AM113" s="203"/>
      <c r="AN113" s="203"/>
      <c r="AO113" s="203"/>
      <c r="AP113" s="203"/>
      <c r="AQ113" s="203"/>
      <c r="AR113" s="203"/>
      <c r="AS113" s="203"/>
      <c r="AT113" s="203"/>
      <c r="AU113" s="203"/>
      <c r="AV113" s="203"/>
      <c r="AW113" s="203"/>
      <c r="AX113" s="203"/>
      <c r="AY113" s="203"/>
      <c r="AZ113" s="203"/>
      <c r="BA113" s="203"/>
      <c r="BB113" s="203"/>
      <c r="BC113" s="203"/>
      <c r="BD113" s="203"/>
      <c r="BE113" s="203"/>
      <c r="BF113" s="203"/>
    </row>
    <row r="114" spans="1:58" ht="22.5" outlineLevel="1">
      <c r="A114" s="225">
        <v>31</v>
      </c>
      <c r="B114" s="226" t="s">
        <v>230</v>
      </c>
      <c r="C114" s="241" t="s">
        <v>231</v>
      </c>
      <c r="D114" s="227" t="s">
        <v>165</v>
      </c>
      <c r="E114" s="228">
        <v>16.7202</v>
      </c>
      <c r="F114" s="229"/>
      <c r="G114" s="230">
        <f>ROUND(E114*F114,2)</f>
        <v>0</v>
      </c>
      <c r="H114" s="229"/>
      <c r="I114" s="230">
        <f>ROUND(E114*H114,2)</f>
        <v>0</v>
      </c>
      <c r="J114" s="229"/>
      <c r="K114" s="230">
        <f>ROUND(E114*J114,2)</f>
        <v>0</v>
      </c>
      <c r="L114" s="230">
        <v>21</v>
      </c>
      <c r="M114" s="230">
        <f>G114*(1+L114/100)</f>
        <v>0</v>
      </c>
      <c r="N114" s="228">
        <v>0</v>
      </c>
      <c r="O114" s="228">
        <f>ROUND(E114*N114,2)</f>
        <v>0</v>
      </c>
      <c r="P114" s="228">
        <v>0</v>
      </c>
      <c r="Q114" s="228">
        <f>ROUND(E114*P114,2)</f>
        <v>0</v>
      </c>
      <c r="R114" s="231" t="s">
        <v>124</v>
      </c>
      <c r="S114" s="214">
        <v>0.105</v>
      </c>
      <c r="T114" s="214">
        <f>ROUND(E114*S114,2)</f>
        <v>1.76</v>
      </c>
      <c r="U114" s="214"/>
      <c r="V114" s="214" t="s">
        <v>222</v>
      </c>
      <c r="W114" s="203"/>
      <c r="X114" s="203"/>
      <c r="Y114" s="203"/>
      <c r="Z114" s="203"/>
      <c r="AA114" s="203"/>
      <c r="AB114" s="203"/>
      <c r="AC114" s="203"/>
      <c r="AD114" s="203"/>
      <c r="AE114" s="203" t="s">
        <v>223</v>
      </c>
      <c r="AF114" s="203"/>
      <c r="AG114" s="203"/>
      <c r="AH114" s="203"/>
      <c r="AI114" s="203"/>
      <c r="AJ114" s="203"/>
      <c r="AK114" s="203"/>
      <c r="AL114" s="203"/>
      <c r="AM114" s="203"/>
      <c r="AN114" s="203"/>
      <c r="AO114" s="203"/>
      <c r="AP114" s="203"/>
      <c r="AQ114" s="203"/>
      <c r="AR114" s="203"/>
      <c r="AS114" s="203"/>
      <c r="AT114" s="203"/>
      <c r="AU114" s="203"/>
      <c r="AV114" s="203"/>
      <c r="AW114" s="203"/>
      <c r="AX114" s="203"/>
      <c r="AY114" s="203"/>
      <c r="AZ114" s="203"/>
      <c r="BA114" s="203"/>
      <c r="BB114" s="203"/>
      <c r="BC114" s="203"/>
      <c r="BD114" s="203"/>
      <c r="BE114" s="203"/>
      <c r="BF114" s="203"/>
    </row>
    <row r="115" spans="1:58" ht="12.75" outlineLevel="1">
      <c r="A115" s="210"/>
      <c r="B115" s="211"/>
      <c r="C115" s="247"/>
      <c r="D115" s="237"/>
      <c r="E115" s="237"/>
      <c r="F115" s="237"/>
      <c r="G115" s="237"/>
      <c r="H115" s="214"/>
      <c r="I115" s="214"/>
      <c r="J115" s="214"/>
      <c r="K115" s="214"/>
      <c r="L115" s="214"/>
      <c r="M115" s="214"/>
      <c r="N115" s="213"/>
      <c r="O115" s="213"/>
      <c r="P115" s="213"/>
      <c r="Q115" s="213"/>
      <c r="R115" s="214"/>
      <c r="S115" s="214"/>
      <c r="T115" s="214"/>
      <c r="U115" s="214"/>
      <c r="V115" s="214"/>
      <c r="W115" s="203"/>
      <c r="X115" s="203"/>
      <c r="Y115" s="203"/>
      <c r="Z115" s="203"/>
      <c r="AA115" s="203"/>
      <c r="AB115" s="203"/>
      <c r="AC115" s="203"/>
      <c r="AD115" s="203"/>
      <c r="AE115" s="203" t="s">
        <v>129</v>
      </c>
      <c r="AF115" s="203"/>
      <c r="AG115" s="203"/>
      <c r="AH115" s="203"/>
      <c r="AI115" s="203"/>
      <c r="AJ115" s="203"/>
      <c r="AK115" s="203"/>
      <c r="AL115" s="203"/>
      <c r="AM115" s="203"/>
      <c r="AN115" s="203"/>
      <c r="AO115" s="203"/>
      <c r="AP115" s="203"/>
      <c r="AQ115" s="203"/>
      <c r="AR115" s="203"/>
      <c r="AS115" s="203"/>
      <c r="AT115" s="203"/>
      <c r="AU115" s="203"/>
      <c r="AV115" s="203"/>
      <c r="AW115" s="203"/>
      <c r="AX115" s="203"/>
      <c r="AY115" s="203"/>
      <c r="AZ115" s="203"/>
      <c r="BA115" s="203"/>
      <c r="BB115" s="203"/>
      <c r="BC115" s="203"/>
      <c r="BD115" s="203"/>
      <c r="BE115" s="203"/>
      <c r="BF115" s="203"/>
    </row>
    <row r="116" spans="1:58" ht="12.75" outlineLevel="1">
      <c r="A116" s="225">
        <v>32</v>
      </c>
      <c r="B116" s="226" t="s">
        <v>232</v>
      </c>
      <c r="C116" s="241" t="s">
        <v>233</v>
      </c>
      <c r="D116" s="227" t="s">
        <v>165</v>
      </c>
      <c r="E116" s="228">
        <v>3.34404</v>
      </c>
      <c r="F116" s="229"/>
      <c r="G116" s="230">
        <f>ROUND(E116*F116,2)</f>
        <v>0</v>
      </c>
      <c r="H116" s="229"/>
      <c r="I116" s="230">
        <f>ROUND(E116*H116,2)</f>
        <v>0</v>
      </c>
      <c r="J116" s="229"/>
      <c r="K116" s="230">
        <f>ROUND(E116*J116,2)</f>
        <v>0</v>
      </c>
      <c r="L116" s="230">
        <v>21</v>
      </c>
      <c r="M116" s="230">
        <f>G116*(1+L116/100)</f>
        <v>0</v>
      </c>
      <c r="N116" s="228">
        <v>0</v>
      </c>
      <c r="O116" s="228">
        <f>ROUND(E116*N116,2)</f>
        <v>0</v>
      </c>
      <c r="P116" s="228">
        <v>0</v>
      </c>
      <c r="Q116" s="228">
        <f>ROUND(E116*P116,2)</f>
        <v>0</v>
      </c>
      <c r="R116" s="231" t="s">
        <v>124</v>
      </c>
      <c r="S116" s="214">
        <v>0</v>
      </c>
      <c r="T116" s="214">
        <f>ROUND(E116*S116,2)</f>
        <v>0</v>
      </c>
      <c r="U116" s="214"/>
      <c r="V116" s="214" t="s">
        <v>222</v>
      </c>
      <c r="W116" s="203"/>
      <c r="X116" s="203"/>
      <c r="Y116" s="203"/>
      <c r="Z116" s="203"/>
      <c r="AA116" s="203"/>
      <c r="AB116" s="203"/>
      <c r="AC116" s="203"/>
      <c r="AD116" s="203"/>
      <c r="AE116" s="203" t="s">
        <v>223</v>
      </c>
      <c r="AF116" s="203"/>
      <c r="AG116" s="203"/>
      <c r="AH116" s="203"/>
      <c r="AI116" s="203"/>
      <c r="AJ116" s="203"/>
      <c r="AK116" s="203"/>
      <c r="AL116" s="203"/>
      <c r="AM116" s="203"/>
      <c r="AN116" s="203"/>
      <c r="AO116" s="203"/>
      <c r="AP116" s="203"/>
      <c r="AQ116" s="203"/>
      <c r="AR116" s="203"/>
      <c r="AS116" s="203"/>
      <c r="AT116" s="203"/>
      <c r="AU116" s="203"/>
      <c r="AV116" s="203"/>
      <c r="AW116" s="203"/>
      <c r="AX116" s="203"/>
      <c r="AY116" s="203"/>
      <c r="AZ116" s="203"/>
      <c r="BA116" s="203"/>
      <c r="BB116" s="203"/>
      <c r="BC116" s="203"/>
      <c r="BD116" s="203"/>
      <c r="BE116" s="203"/>
      <c r="BF116" s="203"/>
    </row>
    <row r="117" spans="1:58" ht="12.75" outlineLevel="1">
      <c r="A117" s="210"/>
      <c r="B117" s="211"/>
      <c r="C117" s="247"/>
      <c r="D117" s="237"/>
      <c r="E117" s="237"/>
      <c r="F117" s="237"/>
      <c r="G117" s="237"/>
      <c r="H117" s="214"/>
      <c r="I117" s="214"/>
      <c r="J117" s="214"/>
      <c r="K117" s="214"/>
      <c r="L117" s="214"/>
      <c r="M117" s="214"/>
      <c r="N117" s="213"/>
      <c r="O117" s="213"/>
      <c r="P117" s="213"/>
      <c r="Q117" s="213"/>
      <c r="R117" s="214"/>
      <c r="S117" s="214"/>
      <c r="T117" s="214"/>
      <c r="U117" s="214"/>
      <c r="V117" s="214"/>
      <c r="W117" s="203"/>
      <c r="X117" s="203"/>
      <c r="Y117" s="203"/>
      <c r="Z117" s="203"/>
      <c r="AA117" s="203"/>
      <c r="AB117" s="203"/>
      <c r="AC117" s="203"/>
      <c r="AD117" s="203"/>
      <c r="AE117" s="203" t="s">
        <v>129</v>
      </c>
      <c r="AF117" s="203"/>
      <c r="AG117" s="203"/>
      <c r="AH117" s="203"/>
      <c r="AI117" s="203"/>
      <c r="AJ117" s="203"/>
      <c r="AK117" s="203"/>
      <c r="AL117" s="203"/>
      <c r="AM117" s="203"/>
      <c r="AN117" s="203"/>
      <c r="AO117" s="203"/>
      <c r="AP117" s="203"/>
      <c r="AQ117" s="203"/>
      <c r="AR117" s="203"/>
      <c r="AS117" s="203"/>
      <c r="AT117" s="203"/>
      <c r="AU117" s="203"/>
      <c r="AV117" s="203"/>
      <c r="AW117" s="203"/>
      <c r="AX117" s="203"/>
      <c r="AY117" s="203"/>
      <c r="AZ117" s="203"/>
      <c r="BA117" s="203"/>
      <c r="BB117" s="203"/>
      <c r="BC117" s="203"/>
      <c r="BD117" s="203"/>
      <c r="BE117" s="203"/>
      <c r="BF117" s="203"/>
    </row>
    <row r="118" spans="1:58" ht="12.75" outlineLevel="1">
      <c r="A118" s="225">
        <v>33</v>
      </c>
      <c r="B118" s="226" t="s">
        <v>234</v>
      </c>
      <c r="C118" s="241" t="s">
        <v>235</v>
      </c>
      <c r="D118" s="227" t="s">
        <v>165</v>
      </c>
      <c r="E118" s="228">
        <v>3.34404</v>
      </c>
      <c r="F118" s="229"/>
      <c r="G118" s="230">
        <f>ROUND(E118*F118,2)</f>
        <v>0</v>
      </c>
      <c r="H118" s="229"/>
      <c r="I118" s="230">
        <f>ROUND(E118*H118,2)</f>
        <v>0</v>
      </c>
      <c r="J118" s="229"/>
      <c r="K118" s="230">
        <f>ROUND(E118*J118,2)</f>
        <v>0</v>
      </c>
      <c r="L118" s="230">
        <v>21</v>
      </c>
      <c r="M118" s="230">
        <f>G118*(1+L118/100)</f>
        <v>0</v>
      </c>
      <c r="N118" s="228">
        <v>0</v>
      </c>
      <c r="O118" s="228">
        <f>ROUND(E118*N118,2)</f>
        <v>0</v>
      </c>
      <c r="P118" s="228">
        <v>0</v>
      </c>
      <c r="Q118" s="228">
        <f>ROUND(E118*P118,2)</f>
        <v>0</v>
      </c>
      <c r="R118" s="231" t="s">
        <v>124</v>
      </c>
      <c r="S118" s="214">
        <v>0.006</v>
      </c>
      <c r="T118" s="214">
        <f>ROUND(E118*S118,2)</f>
        <v>0.02</v>
      </c>
      <c r="U118" s="214"/>
      <c r="V118" s="214" t="s">
        <v>222</v>
      </c>
      <c r="W118" s="203"/>
      <c r="X118" s="203"/>
      <c r="Y118" s="203"/>
      <c r="Z118" s="203"/>
      <c r="AA118" s="203"/>
      <c r="AB118" s="203"/>
      <c r="AC118" s="203"/>
      <c r="AD118" s="203"/>
      <c r="AE118" s="203" t="s">
        <v>223</v>
      </c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</row>
    <row r="119" spans="1:58" ht="12.75" outlineLevel="1">
      <c r="A119" s="210"/>
      <c r="B119" s="211"/>
      <c r="C119" s="244" t="s">
        <v>236</v>
      </c>
      <c r="D119" s="234"/>
      <c r="E119" s="234"/>
      <c r="F119" s="234"/>
      <c r="G119" s="234"/>
      <c r="H119" s="214"/>
      <c r="I119" s="214"/>
      <c r="J119" s="214"/>
      <c r="K119" s="214"/>
      <c r="L119" s="214"/>
      <c r="M119" s="214"/>
      <c r="N119" s="213"/>
      <c r="O119" s="213"/>
      <c r="P119" s="213"/>
      <c r="Q119" s="213"/>
      <c r="R119" s="214"/>
      <c r="S119" s="214"/>
      <c r="T119" s="214"/>
      <c r="U119" s="214"/>
      <c r="V119" s="214"/>
      <c r="W119" s="203"/>
      <c r="X119" s="203"/>
      <c r="Y119" s="203"/>
      <c r="Z119" s="203"/>
      <c r="AA119" s="203"/>
      <c r="AB119" s="203"/>
      <c r="AC119" s="203"/>
      <c r="AD119" s="203"/>
      <c r="AE119" s="203" t="s">
        <v>133</v>
      </c>
      <c r="AF119" s="203"/>
      <c r="AG119" s="203"/>
      <c r="AH119" s="203"/>
      <c r="AI119" s="203"/>
      <c r="AJ119" s="203"/>
      <c r="AK119" s="203"/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3"/>
      <c r="AY119" s="203"/>
      <c r="AZ119" s="203"/>
      <c r="BA119" s="203"/>
      <c r="BB119" s="203"/>
      <c r="BC119" s="203"/>
      <c r="BD119" s="203"/>
      <c r="BE119" s="203"/>
      <c r="BF119" s="203"/>
    </row>
    <row r="120" spans="1:58" ht="12.75" outlineLevel="1">
      <c r="A120" s="210"/>
      <c r="B120" s="211"/>
      <c r="C120" s="243"/>
      <c r="D120" s="233"/>
      <c r="E120" s="233"/>
      <c r="F120" s="233"/>
      <c r="G120" s="233"/>
      <c r="H120" s="214"/>
      <c r="I120" s="214"/>
      <c r="J120" s="214"/>
      <c r="K120" s="214"/>
      <c r="L120" s="214"/>
      <c r="M120" s="214"/>
      <c r="N120" s="213"/>
      <c r="O120" s="213"/>
      <c r="P120" s="213"/>
      <c r="Q120" s="213"/>
      <c r="R120" s="214"/>
      <c r="S120" s="214"/>
      <c r="T120" s="214"/>
      <c r="U120" s="214"/>
      <c r="V120" s="214"/>
      <c r="W120" s="203"/>
      <c r="X120" s="203"/>
      <c r="Y120" s="203"/>
      <c r="Z120" s="203"/>
      <c r="AA120" s="203"/>
      <c r="AB120" s="203"/>
      <c r="AC120" s="203"/>
      <c r="AD120" s="203"/>
      <c r="AE120" s="203" t="s">
        <v>129</v>
      </c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3"/>
      <c r="AW120" s="203"/>
      <c r="AX120" s="203"/>
      <c r="AY120" s="203"/>
      <c r="AZ120" s="203"/>
      <c r="BA120" s="203"/>
      <c r="BB120" s="203"/>
      <c r="BC120" s="203"/>
      <c r="BD120" s="203"/>
      <c r="BE120" s="203"/>
      <c r="BF120" s="203"/>
    </row>
    <row r="121" spans="1:31" ht="12.75">
      <c r="A121" s="219" t="s">
        <v>119</v>
      </c>
      <c r="B121" s="220" t="s">
        <v>93</v>
      </c>
      <c r="C121" s="240" t="s">
        <v>27</v>
      </c>
      <c r="D121" s="221"/>
      <c r="E121" s="222"/>
      <c r="F121" s="223"/>
      <c r="G121" s="223">
        <f>SUMIF(AE122:AE127,"&lt;&gt;NOR",G122:G127)</f>
        <v>0</v>
      </c>
      <c r="H121" s="223"/>
      <c r="I121" s="223">
        <f>SUM(I122:I127)</f>
        <v>0</v>
      </c>
      <c r="J121" s="223"/>
      <c r="K121" s="223">
        <f>SUM(K122:K127)</f>
        <v>0</v>
      </c>
      <c r="L121" s="223"/>
      <c r="M121" s="223">
        <f>SUM(M122:M127)</f>
        <v>0</v>
      </c>
      <c r="N121" s="222"/>
      <c r="O121" s="222">
        <f>SUM(O122:O127)</f>
        <v>0</v>
      </c>
      <c r="P121" s="222"/>
      <c r="Q121" s="222">
        <f>SUM(Q122:Q127)</f>
        <v>0</v>
      </c>
      <c r="R121" s="224"/>
      <c r="S121" s="218"/>
      <c r="T121" s="218">
        <f>SUM(T122:T127)</f>
        <v>0</v>
      </c>
      <c r="U121" s="218"/>
      <c r="V121" s="218"/>
      <c r="AE121" t="s">
        <v>120</v>
      </c>
    </row>
    <row r="122" spans="1:58" ht="12.75" outlineLevel="1">
      <c r="A122" s="225">
        <v>34</v>
      </c>
      <c r="B122" s="226" t="s">
        <v>237</v>
      </c>
      <c r="C122" s="241" t="s">
        <v>238</v>
      </c>
      <c r="D122" s="227" t="s">
        <v>239</v>
      </c>
      <c r="E122" s="228">
        <v>1</v>
      </c>
      <c r="F122" s="229"/>
      <c r="G122" s="230">
        <f>ROUND(E122*F122,2)</f>
        <v>0</v>
      </c>
      <c r="H122" s="229"/>
      <c r="I122" s="230">
        <f>ROUND(E122*H122,2)</f>
        <v>0</v>
      </c>
      <c r="J122" s="229"/>
      <c r="K122" s="230">
        <f>ROUND(E122*J122,2)</f>
        <v>0</v>
      </c>
      <c r="L122" s="230">
        <v>21</v>
      </c>
      <c r="M122" s="230">
        <f>G122*(1+L122/100)</f>
        <v>0</v>
      </c>
      <c r="N122" s="228">
        <v>0</v>
      </c>
      <c r="O122" s="228">
        <f>ROUND(E122*N122,2)</f>
        <v>0</v>
      </c>
      <c r="P122" s="228">
        <v>0</v>
      </c>
      <c r="Q122" s="228">
        <f>ROUND(E122*P122,2)</f>
        <v>0</v>
      </c>
      <c r="R122" s="231" t="s">
        <v>240</v>
      </c>
      <c r="S122" s="214">
        <v>0</v>
      </c>
      <c r="T122" s="214">
        <f>ROUND(E122*S122,2)</f>
        <v>0</v>
      </c>
      <c r="U122" s="214"/>
      <c r="V122" s="214" t="s">
        <v>241</v>
      </c>
      <c r="W122" s="203"/>
      <c r="X122" s="203"/>
      <c r="Y122" s="203"/>
      <c r="Z122" s="203"/>
      <c r="AA122" s="203"/>
      <c r="AB122" s="203"/>
      <c r="AC122" s="203"/>
      <c r="AD122" s="203"/>
      <c r="AE122" s="203" t="s">
        <v>242</v>
      </c>
      <c r="AF122" s="203"/>
      <c r="AG122" s="203"/>
      <c r="AH122" s="203"/>
      <c r="AI122" s="203"/>
      <c r="AJ122" s="203"/>
      <c r="AK122" s="203"/>
      <c r="AL122" s="203"/>
      <c r="AM122" s="203"/>
      <c r="AN122" s="203"/>
      <c r="AO122" s="203"/>
      <c r="AP122" s="203"/>
      <c r="AQ122" s="203"/>
      <c r="AR122" s="203"/>
      <c r="AS122" s="203"/>
      <c r="AT122" s="203"/>
      <c r="AU122" s="203"/>
      <c r="AV122" s="203"/>
      <c r="AW122" s="203"/>
      <c r="AX122" s="203"/>
      <c r="AY122" s="203"/>
      <c r="AZ122" s="203"/>
      <c r="BA122" s="203"/>
      <c r="BB122" s="203"/>
      <c r="BC122" s="203"/>
      <c r="BD122" s="203"/>
      <c r="BE122" s="203"/>
      <c r="BF122" s="203"/>
    </row>
    <row r="123" spans="1:58" ht="12.75" outlineLevel="1">
      <c r="A123" s="210"/>
      <c r="B123" s="211"/>
      <c r="C123" s="247"/>
      <c r="D123" s="237"/>
      <c r="E123" s="237"/>
      <c r="F123" s="237"/>
      <c r="G123" s="237"/>
      <c r="H123" s="214"/>
      <c r="I123" s="214"/>
      <c r="J123" s="214"/>
      <c r="K123" s="214"/>
      <c r="L123" s="214"/>
      <c r="M123" s="214"/>
      <c r="N123" s="213"/>
      <c r="O123" s="213"/>
      <c r="P123" s="213"/>
      <c r="Q123" s="213"/>
      <c r="R123" s="214"/>
      <c r="S123" s="214"/>
      <c r="T123" s="214"/>
      <c r="U123" s="214"/>
      <c r="V123" s="214"/>
      <c r="W123" s="203"/>
      <c r="X123" s="203"/>
      <c r="Y123" s="203"/>
      <c r="Z123" s="203"/>
      <c r="AA123" s="203"/>
      <c r="AB123" s="203"/>
      <c r="AC123" s="203"/>
      <c r="AD123" s="203"/>
      <c r="AE123" s="203" t="s">
        <v>129</v>
      </c>
      <c r="AF123" s="203"/>
      <c r="AG123" s="203"/>
      <c r="AH123" s="203"/>
      <c r="AI123" s="203"/>
      <c r="AJ123" s="203"/>
      <c r="AK123" s="203"/>
      <c r="AL123" s="203"/>
      <c r="AM123" s="203"/>
      <c r="AN123" s="203"/>
      <c r="AO123" s="203"/>
      <c r="AP123" s="203"/>
      <c r="AQ123" s="203"/>
      <c r="AR123" s="203"/>
      <c r="AS123" s="203"/>
      <c r="AT123" s="203"/>
      <c r="AU123" s="203"/>
      <c r="AV123" s="203"/>
      <c r="AW123" s="203"/>
      <c r="AX123" s="203"/>
      <c r="AY123" s="203"/>
      <c r="AZ123" s="203"/>
      <c r="BA123" s="203"/>
      <c r="BB123" s="203"/>
      <c r="BC123" s="203"/>
      <c r="BD123" s="203"/>
      <c r="BE123" s="203"/>
      <c r="BF123" s="203"/>
    </row>
    <row r="124" spans="1:58" ht="12.75" outlineLevel="1">
      <c r="A124" s="225">
        <v>35</v>
      </c>
      <c r="B124" s="226" t="s">
        <v>243</v>
      </c>
      <c r="C124" s="241" t="s">
        <v>244</v>
      </c>
      <c r="D124" s="227" t="s">
        <v>239</v>
      </c>
      <c r="E124" s="228">
        <v>1</v>
      </c>
      <c r="F124" s="229"/>
      <c r="G124" s="230">
        <f>ROUND(E124*F124,2)</f>
        <v>0</v>
      </c>
      <c r="H124" s="229"/>
      <c r="I124" s="230">
        <f>ROUND(E124*H124,2)</f>
        <v>0</v>
      </c>
      <c r="J124" s="229"/>
      <c r="K124" s="230">
        <f>ROUND(E124*J124,2)</f>
        <v>0</v>
      </c>
      <c r="L124" s="230">
        <v>21</v>
      </c>
      <c r="M124" s="230">
        <f>G124*(1+L124/100)</f>
        <v>0</v>
      </c>
      <c r="N124" s="228">
        <v>0</v>
      </c>
      <c r="O124" s="228">
        <f>ROUND(E124*N124,2)</f>
        <v>0</v>
      </c>
      <c r="P124" s="228">
        <v>0</v>
      </c>
      <c r="Q124" s="228">
        <f>ROUND(E124*P124,2)</f>
        <v>0</v>
      </c>
      <c r="R124" s="231" t="s">
        <v>240</v>
      </c>
      <c r="S124" s="214">
        <v>0</v>
      </c>
      <c r="T124" s="214">
        <f>ROUND(E124*S124,2)</f>
        <v>0</v>
      </c>
      <c r="U124" s="214"/>
      <c r="V124" s="214" t="s">
        <v>241</v>
      </c>
      <c r="W124" s="203"/>
      <c r="X124" s="203"/>
      <c r="Y124" s="203"/>
      <c r="Z124" s="203"/>
      <c r="AA124" s="203"/>
      <c r="AB124" s="203"/>
      <c r="AC124" s="203"/>
      <c r="AD124" s="203"/>
      <c r="AE124" s="203" t="s">
        <v>245</v>
      </c>
      <c r="AF124" s="203"/>
      <c r="AG124" s="203"/>
      <c r="AH124" s="203"/>
      <c r="AI124" s="203"/>
      <c r="AJ124" s="203"/>
      <c r="AK124" s="203"/>
      <c r="AL124" s="203"/>
      <c r="AM124" s="203"/>
      <c r="AN124" s="203"/>
      <c r="AO124" s="203"/>
      <c r="AP124" s="203"/>
      <c r="AQ124" s="203"/>
      <c r="AR124" s="203"/>
      <c r="AS124" s="203"/>
      <c r="AT124" s="203"/>
      <c r="AU124" s="203"/>
      <c r="AV124" s="203"/>
      <c r="AW124" s="203"/>
      <c r="AX124" s="203"/>
      <c r="AY124" s="203"/>
      <c r="AZ124" s="203"/>
      <c r="BA124" s="203"/>
      <c r="BB124" s="203"/>
      <c r="BC124" s="203"/>
      <c r="BD124" s="203"/>
      <c r="BE124" s="203"/>
      <c r="BF124" s="203"/>
    </row>
    <row r="125" spans="1:58" ht="12.75" outlineLevel="1">
      <c r="A125" s="210"/>
      <c r="B125" s="211"/>
      <c r="C125" s="247"/>
      <c r="D125" s="237"/>
      <c r="E125" s="237"/>
      <c r="F125" s="237"/>
      <c r="G125" s="237"/>
      <c r="H125" s="214"/>
      <c r="I125" s="214"/>
      <c r="J125" s="214"/>
      <c r="K125" s="214"/>
      <c r="L125" s="214"/>
      <c r="M125" s="214"/>
      <c r="N125" s="213"/>
      <c r="O125" s="213"/>
      <c r="P125" s="213"/>
      <c r="Q125" s="213"/>
      <c r="R125" s="214"/>
      <c r="S125" s="214"/>
      <c r="T125" s="214"/>
      <c r="U125" s="214"/>
      <c r="V125" s="214"/>
      <c r="W125" s="203"/>
      <c r="X125" s="203"/>
      <c r="Y125" s="203"/>
      <c r="Z125" s="203"/>
      <c r="AA125" s="203"/>
      <c r="AB125" s="203"/>
      <c r="AC125" s="203"/>
      <c r="AD125" s="203"/>
      <c r="AE125" s="203" t="s">
        <v>129</v>
      </c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03"/>
      <c r="AQ125" s="203"/>
      <c r="AR125" s="203"/>
      <c r="AS125" s="203"/>
      <c r="AT125" s="203"/>
      <c r="AU125" s="203"/>
      <c r="AV125" s="203"/>
      <c r="AW125" s="203"/>
      <c r="AX125" s="203"/>
      <c r="AY125" s="203"/>
      <c r="AZ125" s="203"/>
      <c r="BA125" s="203"/>
      <c r="BB125" s="203"/>
      <c r="BC125" s="203"/>
      <c r="BD125" s="203"/>
      <c r="BE125" s="203"/>
      <c r="BF125" s="203"/>
    </row>
    <row r="126" spans="1:58" ht="12.75" outlineLevel="1">
      <c r="A126" s="225">
        <v>36</v>
      </c>
      <c r="B126" s="226" t="s">
        <v>246</v>
      </c>
      <c r="C126" s="241" t="s">
        <v>247</v>
      </c>
      <c r="D126" s="227" t="s">
        <v>239</v>
      </c>
      <c r="E126" s="228">
        <v>1</v>
      </c>
      <c r="F126" s="229"/>
      <c r="G126" s="230">
        <f>ROUND(E126*F126,2)</f>
        <v>0</v>
      </c>
      <c r="H126" s="229"/>
      <c r="I126" s="230">
        <f>ROUND(E126*H126,2)</f>
        <v>0</v>
      </c>
      <c r="J126" s="229"/>
      <c r="K126" s="230">
        <f>ROUND(E126*J126,2)</f>
        <v>0</v>
      </c>
      <c r="L126" s="230">
        <v>21</v>
      </c>
      <c r="M126" s="230">
        <f>G126*(1+L126/100)</f>
        <v>0</v>
      </c>
      <c r="N126" s="228">
        <v>0</v>
      </c>
      <c r="O126" s="228">
        <f>ROUND(E126*N126,2)</f>
        <v>0</v>
      </c>
      <c r="P126" s="228">
        <v>0</v>
      </c>
      <c r="Q126" s="228">
        <f>ROUND(E126*P126,2)</f>
        <v>0</v>
      </c>
      <c r="R126" s="231" t="s">
        <v>240</v>
      </c>
      <c r="S126" s="214">
        <v>0</v>
      </c>
      <c r="T126" s="214">
        <f>ROUND(E126*S126,2)</f>
        <v>0</v>
      </c>
      <c r="U126" s="214"/>
      <c r="V126" s="214" t="s">
        <v>241</v>
      </c>
      <c r="W126" s="203"/>
      <c r="X126" s="203"/>
      <c r="Y126" s="203"/>
      <c r="Z126" s="203"/>
      <c r="AA126" s="203"/>
      <c r="AB126" s="203"/>
      <c r="AC126" s="203"/>
      <c r="AD126" s="203"/>
      <c r="AE126" s="203" t="s">
        <v>248</v>
      </c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03"/>
      <c r="AQ126" s="203"/>
      <c r="AR126" s="203"/>
      <c r="AS126" s="203"/>
      <c r="AT126" s="203"/>
      <c r="AU126" s="203"/>
      <c r="AV126" s="203"/>
      <c r="AW126" s="203"/>
      <c r="AX126" s="203"/>
      <c r="AY126" s="203"/>
      <c r="AZ126" s="203"/>
      <c r="BA126" s="203"/>
      <c r="BB126" s="203"/>
      <c r="BC126" s="203"/>
      <c r="BD126" s="203"/>
      <c r="BE126" s="203"/>
      <c r="BF126" s="203"/>
    </row>
    <row r="127" spans="1:58" ht="12.75" outlineLevel="1">
      <c r="A127" s="210"/>
      <c r="B127" s="211"/>
      <c r="C127" s="247"/>
      <c r="D127" s="237"/>
      <c r="E127" s="237"/>
      <c r="F127" s="237"/>
      <c r="G127" s="237"/>
      <c r="H127" s="214"/>
      <c r="I127" s="214"/>
      <c r="J127" s="214"/>
      <c r="K127" s="214"/>
      <c r="L127" s="214"/>
      <c r="M127" s="214"/>
      <c r="N127" s="213"/>
      <c r="O127" s="213"/>
      <c r="P127" s="213"/>
      <c r="Q127" s="213"/>
      <c r="R127" s="214"/>
      <c r="S127" s="214"/>
      <c r="T127" s="214"/>
      <c r="U127" s="214"/>
      <c r="V127" s="214"/>
      <c r="W127" s="203"/>
      <c r="X127" s="203"/>
      <c r="Y127" s="203"/>
      <c r="Z127" s="203"/>
      <c r="AA127" s="203"/>
      <c r="AB127" s="203"/>
      <c r="AC127" s="203"/>
      <c r="AD127" s="203"/>
      <c r="AE127" s="203" t="s">
        <v>129</v>
      </c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03"/>
      <c r="AQ127" s="203"/>
      <c r="AR127" s="203"/>
      <c r="AS127" s="203"/>
      <c r="AT127" s="203"/>
      <c r="AU127" s="203"/>
      <c r="AV127" s="203"/>
      <c r="AW127" s="203"/>
      <c r="AX127" s="203"/>
      <c r="AY127" s="203"/>
      <c r="AZ127" s="203"/>
      <c r="BA127" s="203"/>
      <c r="BB127" s="203"/>
      <c r="BC127" s="203"/>
      <c r="BD127" s="203"/>
      <c r="BE127" s="203"/>
      <c r="BF127" s="203"/>
    </row>
    <row r="128" spans="1:31" ht="12.75">
      <c r="A128" s="219" t="s">
        <v>119</v>
      </c>
      <c r="B128" s="220" t="s">
        <v>94</v>
      </c>
      <c r="C128" s="240" t="s">
        <v>28</v>
      </c>
      <c r="D128" s="221"/>
      <c r="E128" s="222"/>
      <c r="F128" s="223"/>
      <c r="G128" s="223">
        <f>SUMIF(AE129:AE144,"&lt;&gt;NOR",G129:G144)</f>
        <v>0</v>
      </c>
      <c r="H128" s="223"/>
      <c r="I128" s="223">
        <f>SUM(I129:I144)</f>
        <v>0</v>
      </c>
      <c r="J128" s="223"/>
      <c r="K128" s="223">
        <f>SUM(K129:K144)</f>
        <v>0</v>
      </c>
      <c r="L128" s="223"/>
      <c r="M128" s="223">
        <f>SUM(M129:M144)</f>
        <v>0</v>
      </c>
      <c r="N128" s="222"/>
      <c r="O128" s="222">
        <f>SUM(O129:O144)</f>
        <v>0</v>
      </c>
      <c r="P128" s="222"/>
      <c r="Q128" s="222">
        <f>SUM(Q129:Q144)</f>
        <v>0</v>
      </c>
      <c r="R128" s="224"/>
      <c r="S128" s="218"/>
      <c r="T128" s="218">
        <f>SUM(T129:T144)</f>
        <v>0</v>
      </c>
      <c r="U128" s="218"/>
      <c r="V128" s="218"/>
      <c r="AE128" t="s">
        <v>120</v>
      </c>
    </row>
    <row r="129" spans="1:58" ht="12.75" outlineLevel="1">
      <c r="A129" s="225">
        <v>37</v>
      </c>
      <c r="B129" s="226" t="s">
        <v>249</v>
      </c>
      <c r="C129" s="241" t="s">
        <v>250</v>
      </c>
      <c r="D129" s="227" t="s">
        <v>239</v>
      </c>
      <c r="E129" s="228">
        <v>1</v>
      </c>
      <c r="F129" s="229"/>
      <c r="G129" s="230">
        <f>ROUND(E129*F129,2)</f>
        <v>0</v>
      </c>
      <c r="H129" s="229"/>
      <c r="I129" s="230">
        <f>ROUND(E129*H129,2)</f>
        <v>0</v>
      </c>
      <c r="J129" s="229"/>
      <c r="K129" s="230">
        <f>ROUND(E129*J129,2)</f>
        <v>0</v>
      </c>
      <c r="L129" s="230">
        <v>21</v>
      </c>
      <c r="M129" s="230">
        <f>G129*(1+L129/100)</f>
        <v>0</v>
      </c>
      <c r="N129" s="228">
        <v>0</v>
      </c>
      <c r="O129" s="228">
        <f>ROUND(E129*N129,2)</f>
        <v>0</v>
      </c>
      <c r="P129" s="228">
        <v>0</v>
      </c>
      <c r="Q129" s="228">
        <f>ROUND(E129*P129,2)</f>
        <v>0</v>
      </c>
      <c r="R129" s="231" t="s">
        <v>240</v>
      </c>
      <c r="S129" s="214">
        <v>0</v>
      </c>
      <c r="T129" s="214">
        <f>ROUND(E129*S129,2)</f>
        <v>0</v>
      </c>
      <c r="U129" s="214"/>
      <c r="V129" s="214" t="s">
        <v>241</v>
      </c>
      <c r="W129" s="203"/>
      <c r="X129" s="203"/>
      <c r="Y129" s="203"/>
      <c r="Z129" s="203"/>
      <c r="AA129" s="203"/>
      <c r="AB129" s="203"/>
      <c r="AC129" s="203"/>
      <c r="AD129" s="203"/>
      <c r="AE129" s="203" t="s">
        <v>251</v>
      </c>
      <c r="AF129" s="203"/>
      <c r="AG129" s="203"/>
      <c r="AH129" s="203"/>
      <c r="AI129" s="203"/>
      <c r="AJ129" s="203"/>
      <c r="AK129" s="203"/>
      <c r="AL129" s="203"/>
      <c r="AM129" s="203"/>
      <c r="AN129" s="203"/>
      <c r="AO129" s="203"/>
      <c r="AP129" s="203"/>
      <c r="AQ129" s="203"/>
      <c r="AR129" s="203"/>
      <c r="AS129" s="203"/>
      <c r="AT129" s="203"/>
      <c r="AU129" s="203"/>
      <c r="AV129" s="203"/>
      <c r="AW129" s="203"/>
      <c r="AX129" s="203"/>
      <c r="AY129" s="203"/>
      <c r="AZ129" s="203"/>
      <c r="BA129" s="203"/>
      <c r="BB129" s="203"/>
      <c r="BC129" s="203"/>
      <c r="BD129" s="203"/>
      <c r="BE129" s="203"/>
      <c r="BF129" s="203"/>
    </row>
    <row r="130" spans="1:58" ht="12.75" outlineLevel="1">
      <c r="A130" s="210"/>
      <c r="B130" s="211"/>
      <c r="C130" s="248" t="s">
        <v>252</v>
      </c>
      <c r="D130" s="238"/>
      <c r="E130" s="238"/>
      <c r="F130" s="238"/>
      <c r="G130" s="238"/>
      <c r="H130" s="214"/>
      <c r="I130" s="214"/>
      <c r="J130" s="214"/>
      <c r="K130" s="214"/>
      <c r="L130" s="214"/>
      <c r="M130" s="214"/>
      <c r="N130" s="213"/>
      <c r="O130" s="213"/>
      <c r="P130" s="213"/>
      <c r="Q130" s="213"/>
      <c r="R130" s="214"/>
      <c r="S130" s="214"/>
      <c r="T130" s="214"/>
      <c r="U130" s="214"/>
      <c r="V130" s="214"/>
      <c r="W130" s="203"/>
      <c r="X130" s="203"/>
      <c r="Y130" s="203"/>
      <c r="Z130" s="203"/>
      <c r="AA130" s="203"/>
      <c r="AB130" s="203"/>
      <c r="AC130" s="203"/>
      <c r="AD130" s="203"/>
      <c r="AE130" s="203" t="s">
        <v>253</v>
      </c>
      <c r="AF130" s="203"/>
      <c r="AG130" s="203"/>
      <c r="AH130" s="203"/>
      <c r="AI130" s="203"/>
      <c r="AJ130" s="203"/>
      <c r="AK130" s="203"/>
      <c r="AL130" s="203"/>
      <c r="AM130" s="203"/>
      <c r="AN130" s="203"/>
      <c r="AO130" s="203"/>
      <c r="AP130" s="203"/>
      <c r="AQ130" s="203"/>
      <c r="AR130" s="203"/>
      <c r="AS130" s="203"/>
      <c r="AT130" s="203"/>
      <c r="AU130" s="203"/>
      <c r="AV130" s="203"/>
      <c r="AW130" s="203"/>
      <c r="AX130" s="203"/>
      <c r="AY130" s="203"/>
      <c r="AZ130" s="203"/>
      <c r="BA130" s="203"/>
      <c r="BB130" s="203"/>
      <c r="BC130" s="203"/>
      <c r="BD130" s="203"/>
      <c r="BE130" s="203"/>
      <c r="BF130" s="203"/>
    </row>
    <row r="131" spans="1:58" ht="12.75" outlineLevel="1">
      <c r="A131" s="210"/>
      <c r="B131" s="211"/>
      <c r="C131" s="243"/>
      <c r="D131" s="233"/>
      <c r="E131" s="233"/>
      <c r="F131" s="233"/>
      <c r="G131" s="233"/>
      <c r="H131" s="214"/>
      <c r="I131" s="214"/>
      <c r="J131" s="214"/>
      <c r="K131" s="214"/>
      <c r="L131" s="214"/>
      <c r="M131" s="214"/>
      <c r="N131" s="213"/>
      <c r="O131" s="213"/>
      <c r="P131" s="213"/>
      <c r="Q131" s="213"/>
      <c r="R131" s="214"/>
      <c r="S131" s="214"/>
      <c r="T131" s="214"/>
      <c r="U131" s="214"/>
      <c r="V131" s="214"/>
      <c r="W131" s="203"/>
      <c r="X131" s="203"/>
      <c r="Y131" s="203"/>
      <c r="Z131" s="203"/>
      <c r="AA131" s="203"/>
      <c r="AB131" s="203"/>
      <c r="AC131" s="203"/>
      <c r="AD131" s="203"/>
      <c r="AE131" s="203" t="s">
        <v>129</v>
      </c>
      <c r="AF131" s="203"/>
      <c r="AG131" s="203"/>
      <c r="AH131" s="203"/>
      <c r="AI131" s="203"/>
      <c r="AJ131" s="203"/>
      <c r="AK131" s="203"/>
      <c r="AL131" s="203"/>
      <c r="AM131" s="203"/>
      <c r="AN131" s="203"/>
      <c r="AO131" s="203"/>
      <c r="AP131" s="203"/>
      <c r="AQ131" s="203"/>
      <c r="AR131" s="203"/>
      <c r="AS131" s="203"/>
      <c r="AT131" s="203"/>
      <c r="AU131" s="203"/>
      <c r="AV131" s="203"/>
      <c r="AW131" s="203"/>
      <c r="AX131" s="203"/>
      <c r="AY131" s="203"/>
      <c r="AZ131" s="203"/>
      <c r="BA131" s="203"/>
      <c r="BB131" s="203"/>
      <c r="BC131" s="203"/>
      <c r="BD131" s="203"/>
      <c r="BE131" s="203"/>
      <c r="BF131" s="203"/>
    </row>
    <row r="132" spans="1:58" ht="12.75" outlineLevel="1">
      <c r="A132" s="225">
        <v>38</v>
      </c>
      <c r="B132" s="226" t="s">
        <v>254</v>
      </c>
      <c r="C132" s="241" t="s">
        <v>255</v>
      </c>
      <c r="D132" s="227" t="s">
        <v>239</v>
      </c>
      <c r="E132" s="228">
        <v>1</v>
      </c>
      <c r="F132" s="229"/>
      <c r="G132" s="230">
        <f>ROUND(E132*F132,2)</f>
        <v>0</v>
      </c>
      <c r="H132" s="229"/>
      <c r="I132" s="230">
        <f>ROUND(E132*H132,2)</f>
        <v>0</v>
      </c>
      <c r="J132" s="229"/>
      <c r="K132" s="230">
        <f>ROUND(E132*J132,2)</f>
        <v>0</v>
      </c>
      <c r="L132" s="230">
        <v>21</v>
      </c>
      <c r="M132" s="230">
        <f>G132*(1+L132/100)</f>
        <v>0</v>
      </c>
      <c r="N132" s="228">
        <v>0</v>
      </c>
      <c r="O132" s="228">
        <f>ROUND(E132*N132,2)</f>
        <v>0</v>
      </c>
      <c r="P132" s="228">
        <v>0</v>
      </c>
      <c r="Q132" s="228">
        <f>ROUND(E132*P132,2)</f>
        <v>0</v>
      </c>
      <c r="R132" s="231" t="s">
        <v>240</v>
      </c>
      <c r="S132" s="214">
        <v>0</v>
      </c>
      <c r="T132" s="214">
        <f>ROUND(E132*S132,2)</f>
        <v>0</v>
      </c>
      <c r="U132" s="214"/>
      <c r="V132" s="214" t="s">
        <v>241</v>
      </c>
      <c r="W132" s="203"/>
      <c r="X132" s="203"/>
      <c r="Y132" s="203"/>
      <c r="Z132" s="203"/>
      <c r="AA132" s="203"/>
      <c r="AB132" s="203"/>
      <c r="AC132" s="203"/>
      <c r="AD132" s="203"/>
      <c r="AE132" s="203" t="s">
        <v>251</v>
      </c>
      <c r="AF132" s="203"/>
      <c r="AG132" s="203"/>
      <c r="AH132" s="203"/>
      <c r="AI132" s="203"/>
      <c r="AJ132" s="203"/>
      <c r="AK132" s="203"/>
      <c r="AL132" s="203"/>
      <c r="AM132" s="203"/>
      <c r="AN132" s="203"/>
      <c r="AO132" s="203"/>
      <c r="AP132" s="203"/>
      <c r="AQ132" s="203"/>
      <c r="AR132" s="203"/>
      <c r="AS132" s="203"/>
      <c r="AT132" s="203"/>
      <c r="AU132" s="203"/>
      <c r="AV132" s="203"/>
      <c r="AW132" s="203"/>
      <c r="AX132" s="203"/>
      <c r="AY132" s="203"/>
      <c r="AZ132" s="203"/>
      <c r="BA132" s="203"/>
      <c r="BB132" s="203"/>
      <c r="BC132" s="203"/>
      <c r="BD132" s="203"/>
      <c r="BE132" s="203"/>
      <c r="BF132" s="203"/>
    </row>
    <row r="133" spans="1:58" ht="33.75" outlineLevel="1">
      <c r="A133" s="210"/>
      <c r="B133" s="211"/>
      <c r="C133" s="248" t="s">
        <v>256</v>
      </c>
      <c r="D133" s="238"/>
      <c r="E133" s="238"/>
      <c r="F133" s="238"/>
      <c r="G133" s="238"/>
      <c r="H133" s="214"/>
      <c r="I133" s="214"/>
      <c r="J133" s="214"/>
      <c r="K133" s="214"/>
      <c r="L133" s="214"/>
      <c r="M133" s="214"/>
      <c r="N133" s="213"/>
      <c r="O133" s="213"/>
      <c r="P133" s="213"/>
      <c r="Q133" s="213"/>
      <c r="R133" s="214"/>
      <c r="S133" s="214"/>
      <c r="T133" s="214"/>
      <c r="U133" s="214"/>
      <c r="V133" s="214"/>
      <c r="W133" s="203"/>
      <c r="X133" s="203"/>
      <c r="Y133" s="203"/>
      <c r="Z133" s="203"/>
      <c r="AA133" s="203"/>
      <c r="AB133" s="203"/>
      <c r="AC133" s="203"/>
      <c r="AD133" s="203"/>
      <c r="AE133" s="203" t="s">
        <v>253</v>
      </c>
      <c r="AF133" s="203"/>
      <c r="AG133" s="203"/>
      <c r="AH133" s="203"/>
      <c r="AI133" s="203"/>
      <c r="AJ133" s="203"/>
      <c r="AK133" s="203"/>
      <c r="AL133" s="203"/>
      <c r="AM133" s="203"/>
      <c r="AN133" s="203"/>
      <c r="AO133" s="203"/>
      <c r="AP133" s="203"/>
      <c r="AQ133" s="203"/>
      <c r="AR133" s="203"/>
      <c r="AS133" s="203"/>
      <c r="AT133" s="203"/>
      <c r="AU133" s="203"/>
      <c r="AV133" s="203"/>
      <c r="AW133" s="203"/>
      <c r="AX133" s="203"/>
      <c r="AY133" s="235" t="str">
        <f>C133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AZ133" s="203"/>
      <c r="BA133" s="203"/>
      <c r="BB133" s="203"/>
      <c r="BC133" s="203"/>
      <c r="BD133" s="203"/>
      <c r="BE133" s="203"/>
      <c r="BF133" s="203"/>
    </row>
    <row r="134" spans="1:58" ht="12.75" outlineLevel="1">
      <c r="A134" s="210"/>
      <c r="B134" s="211"/>
      <c r="C134" s="243"/>
      <c r="D134" s="233"/>
      <c r="E134" s="233"/>
      <c r="F134" s="233"/>
      <c r="G134" s="233"/>
      <c r="H134" s="214"/>
      <c r="I134" s="214"/>
      <c r="J134" s="214"/>
      <c r="K134" s="214"/>
      <c r="L134" s="214"/>
      <c r="M134" s="214"/>
      <c r="N134" s="213"/>
      <c r="O134" s="213"/>
      <c r="P134" s="213"/>
      <c r="Q134" s="213"/>
      <c r="R134" s="214"/>
      <c r="S134" s="214"/>
      <c r="T134" s="214"/>
      <c r="U134" s="214"/>
      <c r="V134" s="214"/>
      <c r="W134" s="203"/>
      <c r="X134" s="203"/>
      <c r="Y134" s="203"/>
      <c r="Z134" s="203"/>
      <c r="AA134" s="203"/>
      <c r="AB134" s="203"/>
      <c r="AC134" s="203"/>
      <c r="AD134" s="203"/>
      <c r="AE134" s="203" t="s">
        <v>129</v>
      </c>
      <c r="AF134" s="203"/>
      <c r="AG134" s="203"/>
      <c r="AH134" s="203"/>
      <c r="AI134" s="203"/>
      <c r="AJ134" s="203"/>
      <c r="AK134" s="203"/>
      <c r="AL134" s="203"/>
      <c r="AM134" s="203"/>
      <c r="AN134" s="203"/>
      <c r="AO134" s="203"/>
      <c r="AP134" s="203"/>
      <c r="AQ134" s="203"/>
      <c r="AR134" s="203"/>
      <c r="AS134" s="203"/>
      <c r="AT134" s="203"/>
      <c r="AU134" s="203"/>
      <c r="AV134" s="203"/>
      <c r="AW134" s="203"/>
      <c r="AX134" s="203"/>
      <c r="AY134" s="203"/>
      <c r="AZ134" s="203"/>
      <c r="BA134" s="203"/>
      <c r="BB134" s="203"/>
      <c r="BC134" s="203"/>
      <c r="BD134" s="203"/>
      <c r="BE134" s="203"/>
      <c r="BF134" s="203"/>
    </row>
    <row r="135" spans="1:58" ht="12.75" outlineLevel="1">
      <c r="A135" s="225">
        <v>39</v>
      </c>
      <c r="B135" s="226" t="s">
        <v>257</v>
      </c>
      <c r="C135" s="241" t="s">
        <v>258</v>
      </c>
      <c r="D135" s="227" t="s">
        <v>239</v>
      </c>
      <c r="E135" s="228">
        <v>1</v>
      </c>
      <c r="F135" s="229"/>
      <c r="G135" s="230">
        <f>ROUND(E135*F135,2)</f>
        <v>0</v>
      </c>
      <c r="H135" s="229"/>
      <c r="I135" s="230">
        <f>ROUND(E135*H135,2)</f>
        <v>0</v>
      </c>
      <c r="J135" s="229"/>
      <c r="K135" s="230">
        <f>ROUND(E135*J135,2)</f>
        <v>0</v>
      </c>
      <c r="L135" s="230">
        <v>21</v>
      </c>
      <c r="M135" s="230">
        <f>G135*(1+L135/100)</f>
        <v>0</v>
      </c>
      <c r="N135" s="228">
        <v>0</v>
      </c>
      <c r="O135" s="228">
        <f>ROUND(E135*N135,2)</f>
        <v>0</v>
      </c>
      <c r="P135" s="228">
        <v>0</v>
      </c>
      <c r="Q135" s="228">
        <f>ROUND(E135*P135,2)</f>
        <v>0</v>
      </c>
      <c r="R135" s="231" t="s">
        <v>240</v>
      </c>
      <c r="S135" s="214">
        <v>0</v>
      </c>
      <c r="T135" s="214">
        <f>ROUND(E135*S135,2)</f>
        <v>0</v>
      </c>
      <c r="U135" s="214"/>
      <c r="V135" s="214" t="s">
        <v>241</v>
      </c>
      <c r="W135" s="203"/>
      <c r="X135" s="203"/>
      <c r="Y135" s="203"/>
      <c r="Z135" s="203"/>
      <c r="AA135" s="203"/>
      <c r="AB135" s="203"/>
      <c r="AC135" s="203"/>
      <c r="AD135" s="203"/>
      <c r="AE135" s="203" t="s">
        <v>251</v>
      </c>
      <c r="AF135" s="203"/>
      <c r="AG135" s="203"/>
      <c r="AH135" s="203"/>
      <c r="AI135" s="203"/>
      <c r="AJ135" s="203"/>
      <c r="AK135" s="203"/>
      <c r="AL135" s="203"/>
      <c r="AM135" s="203"/>
      <c r="AN135" s="203"/>
      <c r="AO135" s="203"/>
      <c r="AP135" s="203"/>
      <c r="AQ135" s="203"/>
      <c r="AR135" s="203"/>
      <c r="AS135" s="203"/>
      <c r="AT135" s="203"/>
      <c r="AU135" s="203"/>
      <c r="AV135" s="203"/>
      <c r="AW135" s="203"/>
      <c r="AX135" s="203"/>
      <c r="AY135" s="203"/>
      <c r="AZ135" s="203"/>
      <c r="BA135" s="203"/>
      <c r="BB135" s="203"/>
      <c r="BC135" s="203"/>
      <c r="BD135" s="203"/>
      <c r="BE135" s="203"/>
      <c r="BF135" s="203"/>
    </row>
    <row r="136" spans="1:58" ht="12.75" outlineLevel="1">
      <c r="A136" s="210"/>
      <c r="B136" s="211"/>
      <c r="C136" s="247"/>
      <c r="D136" s="237"/>
      <c r="E136" s="237"/>
      <c r="F136" s="237"/>
      <c r="G136" s="237"/>
      <c r="H136" s="214"/>
      <c r="I136" s="214"/>
      <c r="J136" s="214"/>
      <c r="K136" s="214"/>
      <c r="L136" s="214"/>
      <c r="M136" s="214"/>
      <c r="N136" s="213"/>
      <c r="O136" s="213"/>
      <c r="P136" s="213"/>
      <c r="Q136" s="213"/>
      <c r="R136" s="214"/>
      <c r="S136" s="214"/>
      <c r="T136" s="214"/>
      <c r="U136" s="214"/>
      <c r="V136" s="214"/>
      <c r="W136" s="203"/>
      <c r="X136" s="203"/>
      <c r="Y136" s="203"/>
      <c r="Z136" s="203"/>
      <c r="AA136" s="203"/>
      <c r="AB136" s="203"/>
      <c r="AC136" s="203"/>
      <c r="AD136" s="203"/>
      <c r="AE136" s="203" t="s">
        <v>129</v>
      </c>
      <c r="AF136" s="203"/>
      <c r="AG136" s="203"/>
      <c r="AH136" s="203"/>
      <c r="AI136" s="203"/>
      <c r="AJ136" s="203"/>
      <c r="AK136" s="203"/>
      <c r="AL136" s="203"/>
      <c r="AM136" s="203"/>
      <c r="AN136" s="203"/>
      <c r="AO136" s="203"/>
      <c r="AP136" s="203"/>
      <c r="AQ136" s="203"/>
      <c r="AR136" s="203"/>
      <c r="AS136" s="203"/>
      <c r="AT136" s="203"/>
      <c r="AU136" s="203"/>
      <c r="AV136" s="203"/>
      <c r="AW136" s="203"/>
      <c r="AX136" s="203"/>
      <c r="AY136" s="203"/>
      <c r="AZ136" s="203"/>
      <c r="BA136" s="203"/>
      <c r="BB136" s="203"/>
      <c r="BC136" s="203"/>
      <c r="BD136" s="203"/>
      <c r="BE136" s="203"/>
      <c r="BF136" s="203"/>
    </row>
    <row r="137" spans="1:58" ht="12.75" outlineLevel="1">
      <c r="A137" s="225">
        <v>40</v>
      </c>
      <c r="B137" s="226" t="s">
        <v>259</v>
      </c>
      <c r="C137" s="241" t="s">
        <v>260</v>
      </c>
      <c r="D137" s="227" t="s">
        <v>239</v>
      </c>
      <c r="E137" s="228">
        <v>1</v>
      </c>
      <c r="F137" s="229"/>
      <c r="G137" s="230">
        <f>ROUND(E137*F137,2)</f>
        <v>0</v>
      </c>
      <c r="H137" s="229"/>
      <c r="I137" s="230">
        <f>ROUND(E137*H137,2)</f>
        <v>0</v>
      </c>
      <c r="J137" s="229"/>
      <c r="K137" s="230">
        <f>ROUND(E137*J137,2)</f>
        <v>0</v>
      </c>
      <c r="L137" s="230">
        <v>21</v>
      </c>
      <c r="M137" s="230">
        <f>G137*(1+L137/100)</f>
        <v>0</v>
      </c>
      <c r="N137" s="228">
        <v>0</v>
      </c>
      <c r="O137" s="228">
        <f>ROUND(E137*N137,2)</f>
        <v>0</v>
      </c>
      <c r="P137" s="228">
        <v>0</v>
      </c>
      <c r="Q137" s="228">
        <f>ROUND(E137*P137,2)</f>
        <v>0</v>
      </c>
      <c r="R137" s="231" t="s">
        <v>240</v>
      </c>
      <c r="S137" s="214">
        <v>0</v>
      </c>
      <c r="T137" s="214">
        <f>ROUND(E137*S137,2)</f>
        <v>0</v>
      </c>
      <c r="U137" s="214"/>
      <c r="V137" s="214" t="s">
        <v>241</v>
      </c>
      <c r="W137" s="203"/>
      <c r="X137" s="203"/>
      <c r="Y137" s="203"/>
      <c r="Z137" s="203"/>
      <c r="AA137" s="203"/>
      <c r="AB137" s="203"/>
      <c r="AC137" s="203"/>
      <c r="AD137" s="203"/>
      <c r="AE137" s="203" t="s">
        <v>245</v>
      </c>
      <c r="AF137" s="203"/>
      <c r="AG137" s="203"/>
      <c r="AH137" s="203"/>
      <c r="AI137" s="203"/>
      <c r="AJ137" s="203"/>
      <c r="AK137" s="203"/>
      <c r="AL137" s="203"/>
      <c r="AM137" s="203"/>
      <c r="AN137" s="203"/>
      <c r="AO137" s="203"/>
      <c r="AP137" s="203"/>
      <c r="AQ137" s="203"/>
      <c r="AR137" s="203"/>
      <c r="AS137" s="203"/>
      <c r="AT137" s="203"/>
      <c r="AU137" s="203"/>
      <c r="AV137" s="203"/>
      <c r="AW137" s="203"/>
      <c r="AX137" s="203"/>
      <c r="AY137" s="203"/>
      <c r="AZ137" s="203"/>
      <c r="BA137" s="203"/>
      <c r="BB137" s="203"/>
      <c r="BC137" s="203"/>
      <c r="BD137" s="203"/>
      <c r="BE137" s="203"/>
      <c r="BF137" s="203"/>
    </row>
    <row r="138" spans="1:58" ht="12.75" outlineLevel="1">
      <c r="A138" s="210"/>
      <c r="B138" s="211"/>
      <c r="C138" s="247"/>
      <c r="D138" s="237"/>
      <c r="E138" s="237"/>
      <c r="F138" s="237"/>
      <c r="G138" s="237"/>
      <c r="H138" s="214"/>
      <c r="I138" s="214"/>
      <c r="J138" s="214"/>
      <c r="K138" s="214"/>
      <c r="L138" s="214"/>
      <c r="M138" s="214"/>
      <c r="N138" s="213"/>
      <c r="O138" s="213"/>
      <c r="P138" s="213"/>
      <c r="Q138" s="213"/>
      <c r="R138" s="214"/>
      <c r="S138" s="214"/>
      <c r="T138" s="214"/>
      <c r="U138" s="214"/>
      <c r="V138" s="214"/>
      <c r="W138" s="203"/>
      <c r="X138" s="203"/>
      <c r="Y138" s="203"/>
      <c r="Z138" s="203"/>
      <c r="AA138" s="203"/>
      <c r="AB138" s="203"/>
      <c r="AC138" s="203"/>
      <c r="AD138" s="203"/>
      <c r="AE138" s="203" t="s">
        <v>129</v>
      </c>
      <c r="AF138" s="203"/>
      <c r="AG138" s="203"/>
      <c r="AH138" s="203"/>
      <c r="AI138" s="203"/>
      <c r="AJ138" s="203"/>
      <c r="AK138" s="203"/>
      <c r="AL138" s="203"/>
      <c r="AM138" s="203"/>
      <c r="AN138" s="203"/>
      <c r="AO138" s="203"/>
      <c r="AP138" s="203"/>
      <c r="AQ138" s="203"/>
      <c r="AR138" s="203"/>
      <c r="AS138" s="203"/>
      <c r="AT138" s="203"/>
      <c r="AU138" s="203"/>
      <c r="AV138" s="203"/>
      <c r="AW138" s="203"/>
      <c r="AX138" s="203"/>
      <c r="AY138" s="203"/>
      <c r="AZ138" s="203"/>
      <c r="BA138" s="203"/>
      <c r="BB138" s="203"/>
      <c r="BC138" s="203"/>
      <c r="BD138" s="203"/>
      <c r="BE138" s="203"/>
      <c r="BF138" s="203"/>
    </row>
    <row r="139" spans="1:58" ht="12.75" outlineLevel="1">
      <c r="A139" s="225">
        <v>41</v>
      </c>
      <c r="B139" s="226" t="s">
        <v>261</v>
      </c>
      <c r="C139" s="241" t="s">
        <v>262</v>
      </c>
      <c r="D139" s="227" t="s">
        <v>239</v>
      </c>
      <c r="E139" s="228">
        <v>1</v>
      </c>
      <c r="F139" s="229"/>
      <c r="G139" s="230">
        <f>ROUND(E139*F139,2)</f>
        <v>0</v>
      </c>
      <c r="H139" s="229"/>
      <c r="I139" s="230">
        <f>ROUND(E139*H139,2)</f>
        <v>0</v>
      </c>
      <c r="J139" s="229"/>
      <c r="K139" s="230">
        <f>ROUND(E139*J139,2)</f>
        <v>0</v>
      </c>
      <c r="L139" s="230">
        <v>21</v>
      </c>
      <c r="M139" s="230">
        <f>G139*(1+L139/100)</f>
        <v>0</v>
      </c>
      <c r="N139" s="228">
        <v>0</v>
      </c>
      <c r="O139" s="228">
        <f>ROUND(E139*N139,2)</f>
        <v>0</v>
      </c>
      <c r="P139" s="228">
        <v>0</v>
      </c>
      <c r="Q139" s="228">
        <f>ROUND(E139*P139,2)</f>
        <v>0</v>
      </c>
      <c r="R139" s="231" t="s">
        <v>240</v>
      </c>
      <c r="S139" s="214">
        <v>0</v>
      </c>
      <c r="T139" s="214">
        <f>ROUND(E139*S139,2)</f>
        <v>0</v>
      </c>
      <c r="U139" s="214"/>
      <c r="V139" s="214" t="s">
        <v>241</v>
      </c>
      <c r="W139" s="203"/>
      <c r="X139" s="203"/>
      <c r="Y139" s="203"/>
      <c r="Z139" s="203"/>
      <c r="AA139" s="203"/>
      <c r="AB139" s="203"/>
      <c r="AC139" s="203"/>
      <c r="AD139" s="203"/>
      <c r="AE139" s="203" t="s">
        <v>251</v>
      </c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</row>
    <row r="140" spans="1:58" ht="12.75" outlineLevel="1">
      <c r="A140" s="210"/>
      <c r="B140" s="211"/>
      <c r="C140" s="248" t="s">
        <v>263</v>
      </c>
      <c r="D140" s="238"/>
      <c r="E140" s="238"/>
      <c r="F140" s="238"/>
      <c r="G140" s="238"/>
      <c r="H140" s="214"/>
      <c r="I140" s="214"/>
      <c r="J140" s="214"/>
      <c r="K140" s="214"/>
      <c r="L140" s="214"/>
      <c r="M140" s="214"/>
      <c r="N140" s="213"/>
      <c r="O140" s="213"/>
      <c r="P140" s="213"/>
      <c r="Q140" s="213"/>
      <c r="R140" s="214"/>
      <c r="S140" s="214"/>
      <c r="T140" s="214"/>
      <c r="U140" s="214"/>
      <c r="V140" s="214"/>
      <c r="W140" s="203"/>
      <c r="X140" s="203"/>
      <c r="Y140" s="203"/>
      <c r="Z140" s="203"/>
      <c r="AA140" s="203"/>
      <c r="AB140" s="203"/>
      <c r="AC140" s="203"/>
      <c r="AD140" s="203"/>
      <c r="AE140" s="203" t="s">
        <v>253</v>
      </c>
      <c r="AF140" s="203"/>
      <c r="AG140" s="203"/>
      <c r="AH140" s="203"/>
      <c r="AI140" s="203"/>
      <c r="AJ140" s="203"/>
      <c r="AK140" s="203"/>
      <c r="AL140" s="203"/>
      <c r="AM140" s="203"/>
      <c r="AN140" s="203"/>
      <c r="AO140" s="203"/>
      <c r="AP140" s="203"/>
      <c r="AQ140" s="203"/>
      <c r="AR140" s="203"/>
      <c r="AS140" s="203"/>
      <c r="AT140" s="203"/>
      <c r="AU140" s="203"/>
      <c r="AV140" s="203"/>
      <c r="AW140" s="203"/>
      <c r="AX140" s="203"/>
      <c r="AY140" s="235" t="str">
        <f>C140</f>
        <v>náklady spojené s provedením všech technickými normami předepsaných zkoušek a revizí stavebních konstrukcí nebo stavebních prací.</v>
      </c>
      <c r="AZ140" s="203"/>
      <c r="BA140" s="203"/>
      <c r="BB140" s="203"/>
      <c r="BC140" s="203"/>
      <c r="BD140" s="203"/>
      <c r="BE140" s="203"/>
      <c r="BF140" s="203"/>
    </row>
    <row r="141" spans="1:58" ht="12.75" outlineLevel="1">
      <c r="A141" s="210"/>
      <c r="B141" s="211"/>
      <c r="C141" s="243"/>
      <c r="D141" s="233"/>
      <c r="E141" s="233"/>
      <c r="F141" s="233"/>
      <c r="G141" s="233"/>
      <c r="H141" s="214"/>
      <c r="I141" s="214"/>
      <c r="J141" s="214"/>
      <c r="K141" s="214"/>
      <c r="L141" s="214"/>
      <c r="M141" s="214"/>
      <c r="N141" s="213"/>
      <c r="O141" s="213"/>
      <c r="P141" s="213"/>
      <c r="Q141" s="213"/>
      <c r="R141" s="214"/>
      <c r="S141" s="214"/>
      <c r="T141" s="214"/>
      <c r="U141" s="214"/>
      <c r="V141" s="214"/>
      <c r="W141" s="203"/>
      <c r="X141" s="203"/>
      <c r="Y141" s="203"/>
      <c r="Z141" s="203"/>
      <c r="AA141" s="203"/>
      <c r="AB141" s="203"/>
      <c r="AC141" s="203"/>
      <c r="AD141" s="203"/>
      <c r="AE141" s="203" t="s">
        <v>129</v>
      </c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</row>
    <row r="142" spans="1:58" ht="12.75" outlineLevel="1">
      <c r="A142" s="225">
        <v>42</v>
      </c>
      <c r="B142" s="226" t="s">
        <v>264</v>
      </c>
      <c r="C142" s="241" t="s">
        <v>265</v>
      </c>
      <c r="D142" s="227" t="s">
        <v>239</v>
      </c>
      <c r="E142" s="228">
        <v>1</v>
      </c>
      <c r="F142" s="229"/>
      <c r="G142" s="230">
        <f>ROUND(E142*F142,2)</f>
        <v>0</v>
      </c>
      <c r="H142" s="229"/>
      <c r="I142" s="230">
        <f>ROUND(E142*H142,2)</f>
        <v>0</v>
      </c>
      <c r="J142" s="229"/>
      <c r="K142" s="230">
        <f>ROUND(E142*J142,2)</f>
        <v>0</v>
      </c>
      <c r="L142" s="230">
        <v>21</v>
      </c>
      <c r="M142" s="230">
        <f>G142*(1+L142/100)</f>
        <v>0</v>
      </c>
      <c r="N142" s="228">
        <v>0</v>
      </c>
      <c r="O142" s="228">
        <f>ROUND(E142*N142,2)</f>
        <v>0</v>
      </c>
      <c r="P142" s="228">
        <v>0</v>
      </c>
      <c r="Q142" s="228">
        <f>ROUND(E142*P142,2)</f>
        <v>0</v>
      </c>
      <c r="R142" s="231" t="s">
        <v>240</v>
      </c>
      <c r="S142" s="214">
        <v>0</v>
      </c>
      <c r="T142" s="214">
        <f>ROUND(E142*S142,2)</f>
        <v>0</v>
      </c>
      <c r="U142" s="214"/>
      <c r="V142" s="214" t="s">
        <v>241</v>
      </c>
      <c r="W142" s="203"/>
      <c r="X142" s="203"/>
      <c r="Y142" s="203"/>
      <c r="Z142" s="203"/>
      <c r="AA142" s="203"/>
      <c r="AB142" s="203"/>
      <c r="AC142" s="203"/>
      <c r="AD142" s="203"/>
      <c r="AE142" s="203" t="s">
        <v>251</v>
      </c>
      <c r="AF142" s="203"/>
      <c r="AG142" s="203"/>
      <c r="AH142" s="203"/>
      <c r="AI142" s="203"/>
      <c r="AJ142" s="203"/>
      <c r="AK142" s="203"/>
      <c r="AL142" s="203"/>
      <c r="AM142" s="203"/>
      <c r="AN142" s="203"/>
      <c r="AO142" s="203"/>
      <c r="AP142" s="203"/>
      <c r="AQ142" s="203"/>
      <c r="AR142" s="203"/>
      <c r="AS142" s="203"/>
      <c r="AT142" s="203"/>
      <c r="AU142" s="203"/>
      <c r="AV142" s="203"/>
      <c r="AW142" s="203"/>
      <c r="AX142" s="203"/>
      <c r="AY142" s="203"/>
      <c r="AZ142" s="203"/>
      <c r="BA142" s="203"/>
      <c r="BB142" s="203"/>
      <c r="BC142" s="203"/>
      <c r="BD142" s="203"/>
      <c r="BE142" s="203"/>
      <c r="BF142" s="203"/>
    </row>
    <row r="143" spans="1:58" ht="12.75" outlineLevel="1">
      <c r="A143" s="210"/>
      <c r="B143" s="211"/>
      <c r="C143" s="248" t="s">
        <v>266</v>
      </c>
      <c r="D143" s="238"/>
      <c r="E143" s="238"/>
      <c r="F143" s="238"/>
      <c r="G143" s="238"/>
      <c r="H143" s="214"/>
      <c r="I143" s="214"/>
      <c r="J143" s="214"/>
      <c r="K143" s="214"/>
      <c r="L143" s="214"/>
      <c r="M143" s="214"/>
      <c r="N143" s="213"/>
      <c r="O143" s="213"/>
      <c r="P143" s="213"/>
      <c r="Q143" s="213"/>
      <c r="R143" s="214"/>
      <c r="S143" s="214"/>
      <c r="T143" s="214"/>
      <c r="U143" s="214"/>
      <c r="V143" s="214"/>
      <c r="W143" s="203"/>
      <c r="X143" s="203"/>
      <c r="Y143" s="203"/>
      <c r="Z143" s="203"/>
      <c r="AA143" s="203"/>
      <c r="AB143" s="203"/>
      <c r="AC143" s="203"/>
      <c r="AD143" s="203"/>
      <c r="AE143" s="203" t="s">
        <v>253</v>
      </c>
      <c r="AF143" s="203"/>
      <c r="AG143" s="203"/>
      <c r="AH143" s="203"/>
      <c r="AI143" s="203"/>
      <c r="AJ143" s="203"/>
      <c r="AK143" s="203"/>
      <c r="AL143" s="203"/>
      <c r="AM143" s="203"/>
      <c r="AN143" s="203"/>
      <c r="AO143" s="203"/>
      <c r="AP143" s="203"/>
      <c r="AQ143" s="203"/>
      <c r="AR143" s="203"/>
      <c r="AS143" s="203"/>
      <c r="AT143" s="203"/>
      <c r="AU143" s="203"/>
      <c r="AV143" s="203"/>
      <c r="AW143" s="203"/>
      <c r="AX143" s="203"/>
      <c r="AY143" s="235" t="str">
        <f>C143</f>
        <v>Náklady zhotovitele, které vzniknou v souvislosti s povinnostmi zhotovitele při předání a převzetí díla.</v>
      </c>
      <c r="AZ143" s="203"/>
      <c r="BA143" s="203"/>
      <c r="BB143" s="203"/>
      <c r="BC143" s="203"/>
      <c r="BD143" s="203"/>
      <c r="BE143" s="203"/>
      <c r="BF143" s="203"/>
    </row>
    <row r="144" spans="1:58" ht="12.75" outlineLevel="1">
      <c r="A144" s="210"/>
      <c r="B144" s="211"/>
      <c r="C144" s="243"/>
      <c r="D144" s="233"/>
      <c r="E144" s="233"/>
      <c r="F144" s="233"/>
      <c r="G144" s="233"/>
      <c r="H144" s="214"/>
      <c r="I144" s="214"/>
      <c r="J144" s="214"/>
      <c r="K144" s="214"/>
      <c r="L144" s="214"/>
      <c r="M144" s="214"/>
      <c r="N144" s="213"/>
      <c r="O144" s="213"/>
      <c r="P144" s="213"/>
      <c r="Q144" s="213"/>
      <c r="R144" s="214"/>
      <c r="S144" s="214"/>
      <c r="T144" s="214"/>
      <c r="U144" s="214"/>
      <c r="V144" s="214"/>
      <c r="W144" s="203"/>
      <c r="X144" s="203"/>
      <c r="Y144" s="203"/>
      <c r="Z144" s="203"/>
      <c r="AA144" s="203"/>
      <c r="AB144" s="203"/>
      <c r="AC144" s="203"/>
      <c r="AD144" s="203"/>
      <c r="AE144" s="203" t="s">
        <v>129</v>
      </c>
      <c r="AF144" s="203"/>
      <c r="AG144" s="203"/>
      <c r="AH144" s="203"/>
      <c r="AI144" s="203"/>
      <c r="AJ144" s="203"/>
      <c r="AK144" s="203"/>
      <c r="AL144" s="203"/>
      <c r="AM144" s="203"/>
      <c r="AN144" s="203"/>
      <c r="AO144" s="203"/>
      <c r="AP144" s="203"/>
      <c r="AQ144" s="203"/>
      <c r="AR144" s="203"/>
      <c r="AS144" s="203"/>
      <c r="AT144" s="203"/>
      <c r="AU144" s="203"/>
      <c r="AV144" s="203"/>
      <c r="AW144" s="203"/>
      <c r="AX144" s="203"/>
      <c r="AY144" s="203"/>
      <c r="AZ144" s="203"/>
      <c r="BA144" s="203"/>
      <c r="BB144" s="203"/>
      <c r="BC144" s="203"/>
      <c r="BD144" s="203"/>
      <c r="BE144" s="203"/>
      <c r="BF144" s="203"/>
    </row>
    <row r="145" spans="1:31" ht="12.75">
      <c r="A145" s="3"/>
      <c r="B145" s="4"/>
      <c r="C145" s="249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AC145">
        <v>15</v>
      </c>
      <c r="AD145">
        <v>21</v>
      </c>
      <c r="AE145" t="s">
        <v>108</v>
      </c>
    </row>
    <row r="146" spans="1:31" ht="12.75">
      <c r="A146" s="206"/>
      <c r="B146" s="207" t="s">
        <v>29</v>
      </c>
      <c r="C146" s="250"/>
      <c r="D146" s="208"/>
      <c r="E146" s="209"/>
      <c r="F146" s="209"/>
      <c r="G146" s="239">
        <f>G8+G12+G17+G25+G31+G35+G40+G48+G52+G59+G89+G105+G121+G128</f>
        <v>0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AC146">
        <f>SUMIF(L7:L144,AC145,G7:G144)</f>
        <v>0</v>
      </c>
      <c r="AD146">
        <f>SUMIF(L7:L144,AD145,G7:G144)</f>
        <v>0</v>
      </c>
      <c r="AE146" t="s">
        <v>267</v>
      </c>
    </row>
    <row r="147" spans="3:31" ht="12.75">
      <c r="C147" s="251"/>
      <c r="D147" s="10"/>
      <c r="AE147" t="s">
        <v>268</v>
      </c>
    </row>
    <row r="148" ht="12.75">
      <c r="D148" s="10"/>
    </row>
    <row r="149" ht="12.75">
      <c r="D149" s="10"/>
    </row>
    <row r="150" ht="12.75">
      <c r="D150" s="10"/>
    </row>
    <row r="151" ht="12.75">
      <c r="D151" s="10"/>
    </row>
    <row r="152" ht="12.75">
      <c r="D152" s="10"/>
    </row>
    <row r="153" ht="12.75">
      <c r="D153" s="10"/>
    </row>
    <row r="154" ht="12.75">
      <c r="D154" s="10"/>
    </row>
    <row r="155" ht="12.75">
      <c r="D155" s="10"/>
    </row>
    <row r="156" ht="12.75">
      <c r="D156" s="10"/>
    </row>
    <row r="157" ht="12.75">
      <c r="D157" s="10"/>
    </row>
    <row r="158" ht="12.75">
      <c r="D158" s="10"/>
    </row>
    <row r="159" ht="12.75">
      <c r="D159" s="10"/>
    </row>
    <row r="160" ht="12.75">
      <c r="D160" s="10"/>
    </row>
    <row r="161" ht="12.75">
      <c r="D161" s="10"/>
    </row>
    <row r="162" ht="12.75">
      <c r="D162" s="10"/>
    </row>
    <row r="163" ht="12.75">
      <c r="D163" s="10"/>
    </row>
    <row r="164" ht="12.75">
      <c r="D164" s="10"/>
    </row>
    <row r="165" ht="12.75">
      <c r="D165" s="10"/>
    </row>
    <row r="166" ht="12.75">
      <c r="D166" s="10"/>
    </row>
    <row r="167" ht="12.75">
      <c r="D167" s="10"/>
    </row>
    <row r="168" ht="12.75">
      <c r="D168" s="10"/>
    </row>
    <row r="169" ht="12.75">
      <c r="D169" s="10"/>
    </row>
    <row r="170" ht="12.75">
      <c r="D170" s="10"/>
    </row>
    <row r="171" ht="12.75">
      <c r="D171" s="10"/>
    </row>
    <row r="172" ht="12.75">
      <c r="D172" s="10"/>
    </row>
    <row r="173" ht="12.75">
      <c r="D173" s="10"/>
    </row>
    <row r="174" ht="12.75">
      <c r="D174" s="10"/>
    </row>
    <row r="175" ht="12.75">
      <c r="D175" s="10"/>
    </row>
    <row r="176" ht="12.75">
      <c r="D176" s="10"/>
    </row>
    <row r="177" ht="12.75">
      <c r="D177" s="10"/>
    </row>
    <row r="178" ht="12.75">
      <c r="D178" s="10"/>
    </row>
    <row r="179" ht="12.75">
      <c r="D179" s="10"/>
    </row>
    <row r="180" ht="12.75">
      <c r="D180" s="10"/>
    </row>
    <row r="181" ht="12.75">
      <c r="D181" s="10"/>
    </row>
    <row r="182" ht="12.75">
      <c r="D182" s="10"/>
    </row>
    <row r="183" ht="12.75">
      <c r="D183" s="10"/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 password="F770" sheet="1"/>
  <mergeCells count="60">
    <mergeCell ref="C141:G141"/>
    <mergeCell ref="C143:G143"/>
    <mergeCell ref="C144:G144"/>
    <mergeCell ref="D2:G2"/>
    <mergeCell ref="D3:G3"/>
    <mergeCell ref="B2:C2"/>
    <mergeCell ref="B3:C3"/>
    <mergeCell ref="D4:G4"/>
    <mergeCell ref="B4:C4"/>
    <mergeCell ref="C131:G131"/>
    <mergeCell ref="C133:G133"/>
    <mergeCell ref="C134:G134"/>
    <mergeCell ref="C136:G136"/>
    <mergeCell ref="C138:G138"/>
    <mergeCell ref="C140:G140"/>
    <mergeCell ref="C119:G119"/>
    <mergeCell ref="C120:G120"/>
    <mergeCell ref="C123:G123"/>
    <mergeCell ref="C125:G125"/>
    <mergeCell ref="C127:G127"/>
    <mergeCell ref="C130:G130"/>
    <mergeCell ref="C107:G107"/>
    <mergeCell ref="C109:G109"/>
    <mergeCell ref="C111:G111"/>
    <mergeCell ref="C113:G113"/>
    <mergeCell ref="C115:G115"/>
    <mergeCell ref="C117:G117"/>
    <mergeCell ref="C88:G88"/>
    <mergeCell ref="C92:G92"/>
    <mergeCell ref="C95:G95"/>
    <mergeCell ref="C98:G98"/>
    <mergeCell ref="C101:G101"/>
    <mergeCell ref="C104:G104"/>
    <mergeCell ref="C72:G72"/>
    <mergeCell ref="C75:G75"/>
    <mergeCell ref="C79:G79"/>
    <mergeCell ref="C82:G82"/>
    <mergeCell ref="C85:G85"/>
    <mergeCell ref="C87:G87"/>
    <mergeCell ref="C55:G55"/>
    <mergeCell ref="C57:G57"/>
    <mergeCell ref="C58:G58"/>
    <mergeCell ref="C62:G62"/>
    <mergeCell ref="C65:G65"/>
    <mergeCell ref="C68:G68"/>
    <mergeCell ref="C39:G39"/>
    <mergeCell ref="C42:G42"/>
    <mergeCell ref="C44:G44"/>
    <mergeCell ref="C47:G47"/>
    <mergeCell ref="C50:G50"/>
    <mergeCell ref="C51:G51"/>
    <mergeCell ref="C16:G16"/>
    <mergeCell ref="C20:G20"/>
    <mergeCell ref="C22:G22"/>
    <mergeCell ref="C24:G24"/>
    <mergeCell ref="C30:G30"/>
    <mergeCell ref="C34:G34"/>
    <mergeCell ref="A1:G1"/>
    <mergeCell ref="C11:G11"/>
    <mergeCell ref="C14:G14"/>
  </mergeCells>
  <printOptions/>
  <pageMargins left="0.590551181102362" right="0.196850393700787" top="0.787401575" bottom="0.787401575" header="0.3" footer="0.3"/>
  <pageSetup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2022-03-14T07:11:43Z</cp:lastPrinted>
  <dcterms:created xsi:type="dcterms:W3CDTF">2009-04-08T07:15:50Z</dcterms:created>
  <dcterms:modified xsi:type="dcterms:W3CDTF">2022-03-14T07:23:11Z</dcterms:modified>
  <cp:category/>
  <cp:version/>
  <cp:contentType/>
  <cp:contentStatus/>
</cp:coreProperties>
</file>