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srv02\STORE\orvz\Data\5_IPRM\Tematický IPRM\Roční zprávy_TematikcýIPRM\"/>
    </mc:Choice>
  </mc:AlternateContent>
  <bookViews>
    <workbookView xWindow="0" yWindow="0" windowWidth="16380" windowHeight="8190"/>
  </bookViews>
  <sheets>
    <sheet name="List1" sheetId="1" r:id="rId1"/>
    <sheet name="List2" sheetId="2" r:id="rId2"/>
    <sheet name="List3" sheetId="3" r:id="rId3"/>
    <sheet name="List4" sheetId="4" r:id="rId4"/>
  </sheets>
  <definedNames>
    <definedName name="_xlnm.Print_Area" localSheetId="0">List1!$A$1:$M$27</definedName>
    <definedName name="Print_Area_0" localSheetId="0">List1!$A$1:$M$26</definedName>
  </definedNames>
  <calcPr calcId="152511" iterateDelta="1E-4"/>
</workbook>
</file>

<file path=xl/calcChain.xml><?xml version="1.0" encoding="utf-8"?>
<calcChain xmlns="http://schemas.openxmlformats.org/spreadsheetml/2006/main">
  <c r="L16" i="1" l="1"/>
  <c r="L12" i="1"/>
  <c r="K25" i="1" l="1"/>
  <c r="G25" i="1" l="1"/>
  <c r="F25" i="1"/>
  <c r="E25" i="1"/>
  <c r="D25" i="1"/>
  <c r="C25" i="1"/>
  <c r="J25" i="1"/>
  <c r="I24" i="1" l="1"/>
  <c r="L24" i="1"/>
  <c r="L5" i="1" l="1"/>
  <c r="I18" i="1"/>
  <c r="L18" i="1" s="1"/>
  <c r="I17" i="1"/>
  <c r="L17" i="1" s="1"/>
  <c r="I16" i="1"/>
  <c r="H10" i="1" l="1"/>
  <c r="L10" i="1" s="1"/>
  <c r="L11" i="1"/>
  <c r="L13" i="1"/>
  <c r="I14" i="1"/>
  <c r="L14" i="1" s="1"/>
  <c r="H15" i="1"/>
  <c r="L15" i="1" s="1"/>
  <c r="I12" i="1" l="1"/>
  <c r="H12" i="1"/>
  <c r="L25" i="1" l="1"/>
  <c r="I25" i="1"/>
  <c r="H25" i="1"/>
</calcChain>
</file>

<file path=xl/sharedStrings.xml><?xml version="1.0" encoding="utf-8"?>
<sst xmlns="http://schemas.openxmlformats.org/spreadsheetml/2006/main" count="40" uniqueCount="39">
  <si>
    <t>IPRM</t>
  </si>
  <si>
    <t>název projektu</t>
  </si>
  <si>
    <t>výše čerpaných způsobilých výdajů v roce 2008 v Kč</t>
  </si>
  <si>
    <t>výše čerpaných způsobilých výdajů v roce 2009 v Kč</t>
  </si>
  <si>
    <t>výše čerpaných způsobilých výdajů v roce 2010 v Kč</t>
  </si>
  <si>
    <t>výše čerpaných způsobilých výdajů v roce 2011 v Kč</t>
  </si>
  <si>
    <t>výše čerpaných způsobilých výdajů v roce 2012 v Kč</t>
  </si>
  <si>
    <t>CELKEM ROZPOČET dle skutečnosti (způsobilé výdaje po korekci ÚRR-komentář)</t>
  </si>
  <si>
    <t>CELKEM ROZPOČET dle IPRM (způsobilé výdaje)</t>
  </si>
  <si>
    <t>TEMATICKÝ</t>
  </si>
  <si>
    <t>Opatření 1.1.</t>
  </si>
  <si>
    <t>Rekonstrukce veřejných prostranství a ploch komunikací v oblasti (28.října, K.Weise, Skuherského, Kostelní, Baarova, Nerudova)</t>
  </si>
  <si>
    <t>Rekonstrukce veřejných prostranství a ploch komunikací v oblasti (B.Smetany,Skuherského, J.Š.Baara)</t>
  </si>
  <si>
    <t>ODSTOUPENO OD SMLOUVY O PODMÍNKÁCH POSKYTNUTÍ DOTACE</t>
  </si>
  <si>
    <t>Rekonstrukce veřejných prostranství a ploch komunikací v oblasti (Roháče z Dubé, Čechova)</t>
  </si>
  <si>
    <t>Rekonstrukce veřejných prostranství a ploch komunikací v oblasti (Čsl.legií, E.Beneše, Puchmajerova, Vančury)</t>
  </si>
  <si>
    <r>
      <t xml:space="preserve">Rekonstrukce veřejných prostranství a ploch ulice </t>
    </r>
    <r>
      <rPr>
        <sz val="10"/>
        <rFont val="Arial"/>
        <family val="2"/>
        <charset val="238"/>
      </rPr>
      <t>Žižkova I. (úsek Senovážné náměstí - Čechova)</t>
    </r>
  </si>
  <si>
    <t>Revializace Palackého náměstí v Českých Budějovicích</t>
  </si>
  <si>
    <t>Rekonstrukce veřejných prostranství a ploch komunikací v oblasti Gen. Svobody (úsek Pivovarská - L.B.Schneidera)</t>
  </si>
  <si>
    <t>Rekonstrukce veřejných prostranství a ploch komunikací v oblasti E. Beneše (úsek Ledenická - Pohůrecká)</t>
  </si>
  <si>
    <t>Hrajeme si každý den</t>
  </si>
  <si>
    <t>Zanádražní komunikace – 4. etapa</t>
  </si>
  <si>
    <t>Původně plánované projekty, které byly nahrazeny</t>
  </si>
  <si>
    <t>Opatření 2.1.</t>
  </si>
  <si>
    <t>Rekonstrukce letní plovárny</t>
  </si>
  <si>
    <t>Opatření 3.1.</t>
  </si>
  <si>
    <t>Řízení, monitorování, hodnocení a publicita IPRM (01338)</t>
  </si>
  <si>
    <t>Řízení, monitorování, hodnocení a publicita IPRM (02349)</t>
  </si>
  <si>
    <t>C E L K E M</t>
  </si>
  <si>
    <t>výše čerpaných způsobilých výdajů v roce 2013 v Kč</t>
  </si>
  <si>
    <t>výše čerpaných způsobilých výdajů v roce 2014 v Kč</t>
  </si>
  <si>
    <t>Rekonstrukce veřejných prostranství a ploch komunikací v oblasti Žerotínova (úsek Trocnovská - Libničská)</t>
  </si>
  <si>
    <t>Rekonstrukce veřejných prostranství a ploch ulice Čechova         (úsek Žižkova - Mlýnská stoka)</t>
  </si>
  <si>
    <t>výše čerpaných způsobilých výdajů v roce 2015 v Kč</t>
  </si>
  <si>
    <t>Rekonstrukce veřejných prostranství a ploch komunikací v oblasti                J. Plachty</t>
  </si>
  <si>
    <t>výše čerpaných způsobilých výdajů v roce 2018 v Kč</t>
  </si>
  <si>
    <t>Rekonstrukce veřejných prostranství a ploch komunikací v oblasti                F. Šrámka (úsek Lipenská - Nádražní)</t>
  </si>
  <si>
    <t xml:space="preserve">Poznámka:   - čerpání způsobilých výdajů v jednotlivých letech představuje výši uhrazených/vrácených výdajů žadatelem </t>
  </si>
  <si>
    <r>
      <t xml:space="preserve">Harmonogram čerpání způsobilých výdajů Tematického  IPRM 2008 - 2018                        </t>
    </r>
    <r>
      <rPr>
        <b/>
        <sz val="12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</si>
</sst>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K_č_-;\-* #,##0.00\ _K_č_-;_-* \-??\ _K_č_-;_-@_-"/>
    <numFmt numFmtId="165" formatCode="#,##0.00_ ;\-#,##0.00\ "/>
    <numFmt numFmtId="166" formatCode="_-* #,##0.00&quot; Kč&quot;_-;\-* #,##0.00&quot; Kč&quot;_-;_-* \-??&quot; Kč&quot;_-;_-@_-"/>
  </numFmts>
  <fonts count="18" x14ac:knownFonts="1">
    <font>
      <sz val="11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2"/>
      <name val="Arial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</font>
    <font>
      <sz val="14"/>
      <name val="Calibri"/>
      <family val="2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rgb="FF4BACC6"/>
      <name val="Calibri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E6B9B8"/>
      </patternFill>
    </fill>
    <fill>
      <patternFill patternType="solid">
        <fgColor rgb="FFFFFF66"/>
        <bgColor rgb="FFFFFF00"/>
      </patternFill>
    </fill>
    <fill>
      <patternFill patternType="solid">
        <fgColor rgb="FF00B0F0"/>
        <bgColor rgb="FF4BACC6"/>
      </patternFill>
    </fill>
    <fill>
      <patternFill patternType="solid">
        <fgColor rgb="FFFFFFFF"/>
        <bgColor rgb="FFFFFFCC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3" fillId="0" borderId="0" xfId="1" applyFont="1"/>
    <xf numFmtId="0" fontId="1" fillId="0" borderId="0" xfId="1" applyFont="1" applyBorder="1"/>
    <xf numFmtId="0" fontId="6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9" fillId="0" borderId="0" xfId="1" applyFont="1" applyBorder="1"/>
    <xf numFmtId="0" fontId="3" fillId="0" borderId="0" xfId="1" applyFont="1" applyBorder="1"/>
    <xf numFmtId="2" fontId="3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/>
    <xf numFmtId="164" fontId="3" fillId="0" borderId="0" xfId="1" applyNumberFormat="1" applyFont="1" applyBorder="1"/>
    <xf numFmtId="4" fontId="11" fillId="0" borderId="0" xfId="1" applyNumberFormat="1" applyFont="1" applyBorder="1"/>
    <xf numFmtId="164" fontId="3" fillId="0" borderId="0" xfId="1" applyNumberFormat="1" applyFont="1" applyBorder="1" applyAlignment="1"/>
    <xf numFmtId="2" fontId="3" fillId="0" borderId="0" xfId="1" applyNumberFormat="1" applyFont="1" applyBorder="1" applyAlignment="1">
      <alignment horizontal="center"/>
    </xf>
    <xf numFmtId="2" fontId="3" fillId="0" borderId="0" xfId="1" applyNumberFormat="1" applyFont="1" applyBorder="1" applyAlignment="1">
      <alignment horizontal="center" wrapText="1"/>
    </xf>
    <xf numFmtId="4" fontId="3" fillId="0" borderId="0" xfId="1" applyNumberFormat="1" applyFont="1" applyBorder="1"/>
    <xf numFmtId="2" fontId="6" fillId="0" borderId="0" xfId="1" applyNumberFormat="1" applyFont="1" applyBorder="1" applyAlignment="1">
      <alignment horizontal="center"/>
    </xf>
    <xf numFmtId="0" fontId="3" fillId="0" borderId="0" xfId="1" applyFont="1" applyBorder="1" applyAlignment="1"/>
    <xf numFmtId="0" fontId="3" fillId="0" borderId="0" xfId="1" applyFont="1" applyBorder="1" applyAlignment="1"/>
    <xf numFmtId="164" fontId="3" fillId="0" borderId="0" xfId="1" applyNumberFormat="1" applyFont="1" applyBorder="1" applyAlignment="1"/>
    <xf numFmtId="0" fontId="9" fillId="0" borderId="0" xfId="1" applyFont="1" applyBorder="1" applyAlignment="1">
      <alignment wrapText="1"/>
    </xf>
    <xf numFmtId="0" fontId="3" fillId="0" borderId="0" xfId="1" applyFont="1" applyAlignment="1">
      <alignment wrapText="1"/>
    </xf>
    <xf numFmtId="2" fontId="4" fillId="0" borderId="0" xfId="1" applyNumberFormat="1" applyFont="1" applyBorder="1" applyAlignment="1">
      <alignment horizontal="center"/>
    </xf>
    <xf numFmtId="164" fontId="4" fillId="0" borderId="0" xfId="1" applyNumberFormat="1" applyFont="1" applyBorder="1" applyAlignment="1"/>
    <xf numFmtId="164" fontId="3" fillId="0" borderId="0" xfId="1" applyNumberFormat="1" applyFont="1" applyBorder="1"/>
    <xf numFmtId="4" fontId="4" fillId="0" borderId="0" xfId="1" applyNumberFormat="1" applyFont="1" applyBorder="1"/>
    <xf numFmtId="0" fontId="3" fillId="0" borderId="0" xfId="1" applyFont="1" applyBorder="1" applyAlignment="1">
      <alignment wrapText="1"/>
    </xf>
    <xf numFmtId="9" fontId="3" fillId="0" borderId="0" xfId="1" applyNumberFormat="1" applyFont="1" applyBorder="1" applyAlignment="1">
      <alignment wrapText="1"/>
    </xf>
    <xf numFmtId="166" fontId="4" fillId="0" borderId="0" xfId="1" applyNumberFormat="1" applyFont="1" applyBorder="1"/>
    <xf numFmtId="166" fontId="4" fillId="0" borderId="0" xfId="1" applyNumberFormat="1" applyFont="1"/>
    <xf numFmtId="164" fontId="4" fillId="0" borderId="0" xfId="1" applyNumberFormat="1" applyFont="1" applyBorder="1"/>
    <xf numFmtId="0" fontId="3" fillId="0" borderId="0" xfId="1" applyFont="1"/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/>
    </xf>
    <xf numFmtId="164" fontId="14" fillId="2" borderId="1" xfId="1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2" fontId="14" fillId="3" borderId="3" xfId="1" applyNumberFormat="1" applyFont="1" applyFill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3" fillId="5" borderId="12" xfId="1" applyFont="1" applyFill="1" applyBorder="1" applyAlignment="1">
      <alignment horizontal="center" vertical="center" wrapText="1"/>
    </xf>
    <xf numFmtId="164" fontId="14" fillId="2" borderId="13" xfId="1" applyNumberFormat="1" applyFont="1" applyFill="1" applyBorder="1" applyAlignment="1">
      <alignment horizontal="center" vertical="center"/>
    </xf>
    <xf numFmtId="164" fontId="14" fillId="3" borderId="14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164" fontId="14" fillId="2" borderId="16" xfId="1" applyNumberFormat="1" applyFont="1" applyFill="1" applyBorder="1" applyAlignment="1">
      <alignment horizontal="center" vertical="center"/>
    </xf>
    <xf numFmtId="164" fontId="14" fillId="3" borderId="3" xfId="1" applyNumberFormat="1" applyFont="1" applyFill="1" applyBorder="1" applyAlignment="1">
      <alignment horizontal="center" vertical="center"/>
    </xf>
    <xf numFmtId="164" fontId="14" fillId="0" borderId="13" xfId="1" applyNumberFormat="1" applyFont="1" applyFill="1" applyBorder="1" applyAlignment="1">
      <alignment horizontal="center" vertical="center" wrapText="1"/>
    </xf>
    <xf numFmtId="164" fontId="14" fillId="0" borderId="13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6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5" fontId="14" fillId="0" borderId="1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166" fontId="14" fillId="0" borderId="16" xfId="1" applyNumberFormat="1" applyFont="1" applyFill="1" applyBorder="1" applyAlignment="1">
      <alignment horizontal="center" vertical="center" wrapText="1"/>
    </xf>
    <xf numFmtId="166" fontId="14" fillId="0" borderId="16" xfId="1" applyNumberFormat="1" applyFont="1" applyFill="1" applyBorder="1" applyAlignment="1">
      <alignment horizontal="center" vertical="center"/>
    </xf>
    <xf numFmtId="164" fontId="14" fillId="0" borderId="16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4" fillId="4" borderId="18" xfId="1" applyFont="1" applyFill="1" applyBorder="1" applyAlignment="1">
      <alignment horizontal="center" vertical="center"/>
    </xf>
    <xf numFmtId="166" fontId="14" fillId="4" borderId="19" xfId="1" applyNumberFormat="1" applyFont="1" applyFill="1" applyBorder="1" applyAlignment="1">
      <alignment horizontal="center" vertical="center"/>
    </xf>
    <xf numFmtId="166" fontId="14" fillId="4" borderId="20" xfId="1" applyNumberFormat="1" applyFont="1" applyFill="1" applyBorder="1" applyAlignment="1">
      <alignment horizontal="center" vertical="center"/>
    </xf>
    <xf numFmtId="166" fontId="14" fillId="2" borderId="19" xfId="1" applyNumberFormat="1" applyFont="1" applyFill="1" applyBorder="1" applyAlignment="1">
      <alignment horizontal="center" vertical="center"/>
    </xf>
    <xf numFmtId="166" fontId="14" fillId="3" borderId="2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1" applyFont="1" applyBorder="1" applyAlignment="1">
      <alignment wrapText="1"/>
    </xf>
    <xf numFmtId="0" fontId="1" fillId="0" borderId="0" xfId="1" applyFont="1" applyAlignment="1">
      <alignment horizontal="left" vertical="center"/>
    </xf>
    <xf numFmtId="0" fontId="0" fillId="0" borderId="0" xfId="0" applyAlignment="1">
      <alignment horizontal="left"/>
    </xf>
    <xf numFmtId="0" fontId="8" fillId="2" borderId="2" xfId="1" applyFont="1" applyFill="1" applyBorder="1" applyAlignment="1"/>
    <xf numFmtId="0" fontId="0" fillId="0" borderId="1" xfId="0" applyBorder="1" applyAlignment="1"/>
    <xf numFmtId="0" fontId="0" fillId="0" borderId="3" xfId="0" applyBorder="1" applyAlignment="1"/>
    <xf numFmtId="0" fontId="8" fillId="2" borderId="10" xfId="1" applyFont="1" applyFill="1" applyBorder="1" applyAlignment="1"/>
    <xf numFmtId="0" fontId="0" fillId="0" borderId="0" xfId="0" applyBorder="1" applyAlignment="1"/>
    <xf numFmtId="0" fontId="0" fillId="0" borderId="11" xfId="0" applyBorder="1" applyAlignment="1"/>
    <xf numFmtId="0" fontId="7" fillId="4" borderId="4" xfId="1" applyFont="1" applyFill="1" applyBorder="1" applyAlignment="1">
      <alignment horizontal="center" vertical="center" textRotation="255"/>
    </xf>
    <xf numFmtId="0" fontId="7" fillId="4" borderId="9" xfId="1" applyFont="1" applyFill="1" applyBorder="1" applyAlignment="1">
      <alignment horizontal="center" vertical="center" textRotation="255"/>
    </xf>
    <xf numFmtId="0" fontId="7" fillId="4" borderId="8" xfId="1" applyFont="1" applyFill="1" applyBorder="1" applyAlignment="1">
      <alignment horizontal="center" vertical="center" textRotation="255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3" borderId="3" xfId="1" applyNumberFormat="1" applyFont="1" applyFill="1" applyBorder="1" applyAlignment="1">
      <alignment horizontal="center" vertical="center"/>
    </xf>
    <xf numFmtId="164" fontId="14" fillId="3" borderId="17" xfId="1" applyNumberFormat="1" applyFont="1" applyFill="1" applyBorder="1" applyAlignment="1">
      <alignment horizontal="center" vertical="center"/>
    </xf>
  </cellXfs>
  <cellStyles count="2">
    <cellStyle name="Normální" xfId="0" builtinId="0"/>
    <cellStyle name="TableStyleLight1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66"/>
      <rgbColor rgb="FF99CCFF"/>
      <rgbColor rgb="FFFF99CC"/>
      <rgbColor rgb="FFCC99FF"/>
      <rgbColor rgb="FFE6B9B8"/>
      <rgbColor rgb="FF3366FF"/>
      <rgbColor rgb="FF4BACC6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abSelected="1" view="pageBreakPreview" zoomScale="71" zoomScaleNormal="100" zoomScaleSheetLayoutView="71" workbookViewId="0">
      <selection activeCell="F18" sqref="F18"/>
    </sheetView>
  </sheetViews>
  <sheetFormatPr defaultRowHeight="15" x14ac:dyDescent="0.25"/>
  <cols>
    <col min="1" max="1" width="8.7109375"/>
    <col min="2" max="2" width="56.28515625" customWidth="1"/>
    <col min="3" max="9" width="20.7109375"/>
    <col min="10" max="11" width="20.7109375" customWidth="1"/>
    <col min="12" max="13" width="20.7109375"/>
    <col min="14" max="1027" width="8.7109375"/>
  </cols>
  <sheetData>
    <row r="1" spans="1:21" ht="26.25" x14ac:dyDescent="0.4">
      <c r="A1" s="74" t="s">
        <v>38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1"/>
      <c r="P1" s="1"/>
      <c r="Q1" s="1"/>
    </row>
    <row r="2" spans="1:21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30"/>
      <c r="K2" s="30"/>
      <c r="L2" s="1"/>
      <c r="M2" s="1"/>
      <c r="N2" s="1"/>
      <c r="O2" s="1"/>
      <c r="P2" s="1"/>
      <c r="Q2" s="1"/>
    </row>
    <row r="3" spans="1:21" ht="45.75" thickBot="1" x14ac:dyDescent="0.3">
      <c r="A3" s="31" t="s">
        <v>0</v>
      </c>
      <c r="B3" s="32" t="s">
        <v>1</v>
      </c>
      <c r="C3" s="33" t="s">
        <v>2</v>
      </c>
      <c r="D3" s="33" t="s">
        <v>3</v>
      </c>
      <c r="E3" s="33" t="s">
        <v>4</v>
      </c>
      <c r="F3" s="33" t="s">
        <v>5</v>
      </c>
      <c r="G3" s="33" t="s">
        <v>6</v>
      </c>
      <c r="H3" s="33" t="s">
        <v>29</v>
      </c>
      <c r="I3" s="33" t="s">
        <v>30</v>
      </c>
      <c r="J3" s="33" t="s">
        <v>33</v>
      </c>
      <c r="K3" s="33" t="s">
        <v>35</v>
      </c>
      <c r="L3" s="34" t="s">
        <v>7</v>
      </c>
      <c r="M3" s="35" t="s">
        <v>8</v>
      </c>
      <c r="N3" s="3"/>
      <c r="O3" s="4"/>
      <c r="P3" s="4"/>
      <c r="Q3" s="4"/>
    </row>
    <row r="4" spans="1:21" ht="24.2" customHeight="1" thickBot="1" x14ac:dyDescent="0.3">
      <c r="A4" s="82" t="s">
        <v>9</v>
      </c>
      <c r="B4" s="79" t="s">
        <v>10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1"/>
      <c r="N4" s="5"/>
      <c r="O4" s="5"/>
      <c r="P4" s="6"/>
      <c r="Q4" s="6"/>
    </row>
    <row r="5" spans="1:21" ht="39.950000000000003" customHeight="1" x14ac:dyDescent="0.25">
      <c r="A5" s="83"/>
      <c r="B5" s="43" t="s">
        <v>11</v>
      </c>
      <c r="C5" s="51">
        <v>2858850</v>
      </c>
      <c r="D5" s="52">
        <v>29600257.66</v>
      </c>
      <c r="E5" s="52">
        <v>30395754.289999999</v>
      </c>
      <c r="F5" s="52"/>
      <c r="G5" s="52"/>
      <c r="H5" s="52"/>
      <c r="I5" s="52"/>
      <c r="J5" s="52">
        <v>-95148</v>
      </c>
      <c r="K5" s="52"/>
      <c r="L5" s="44">
        <f>SUM(C5:J5)</f>
        <v>62759713.950000003</v>
      </c>
      <c r="M5" s="45">
        <v>80565000</v>
      </c>
      <c r="N5" s="7"/>
      <c r="O5" s="8"/>
      <c r="P5" s="9"/>
      <c r="Q5" s="10"/>
    </row>
    <row r="6" spans="1:21" ht="39.950000000000003" customHeight="1" x14ac:dyDescent="0.25">
      <c r="A6" s="83"/>
      <c r="B6" s="46" t="s">
        <v>12</v>
      </c>
      <c r="C6" s="85" t="s">
        <v>13</v>
      </c>
      <c r="D6" s="85"/>
      <c r="E6" s="85"/>
      <c r="F6" s="85"/>
      <c r="G6" s="85"/>
      <c r="H6" s="85"/>
      <c r="I6" s="85"/>
      <c r="J6" s="53"/>
      <c r="K6" s="69"/>
      <c r="L6" s="38">
        <v>0</v>
      </c>
      <c r="M6" s="39">
        <v>0</v>
      </c>
      <c r="N6" s="7"/>
      <c r="O6" s="11"/>
      <c r="P6" s="9"/>
      <c r="Q6" s="10"/>
    </row>
    <row r="7" spans="1:21" ht="39.950000000000003" customHeight="1" x14ac:dyDescent="0.25">
      <c r="A7" s="83"/>
      <c r="B7" s="46" t="s">
        <v>14</v>
      </c>
      <c r="C7" s="53">
        <v>550444</v>
      </c>
      <c r="D7" s="54"/>
      <c r="E7" s="41">
        <v>108480</v>
      </c>
      <c r="F7" s="41">
        <v>22236475.57</v>
      </c>
      <c r="G7" s="41"/>
      <c r="H7" s="41"/>
      <c r="I7" s="41"/>
      <c r="J7" s="41"/>
      <c r="K7" s="41"/>
      <c r="L7" s="37">
        <v>22895399.57</v>
      </c>
      <c r="M7" s="39">
        <v>0</v>
      </c>
      <c r="N7" s="7"/>
      <c r="O7" s="11"/>
      <c r="P7" s="9"/>
      <c r="Q7" s="10"/>
    </row>
    <row r="8" spans="1:21" ht="39.950000000000003" customHeight="1" x14ac:dyDescent="0.25">
      <c r="A8" s="83"/>
      <c r="B8" s="46" t="s">
        <v>15</v>
      </c>
      <c r="C8" s="85" t="s">
        <v>13</v>
      </c>
      <c r="D8" s="85"/>
      <c r="E8" s="85"/>
      <c r="F8" s="85"/>
      <c r="G8" s="85"/>
      <c r="H8" s="85"/>
      <c r="I8" s="85"/>
      <c r="J8" s="53"/>
      <c r="K8" s="69"/>
      <c r="L8" s="38">
        <v>0</v>
      </c>
      <c r="M8" s="39">
        <v>0</v>
      </c>
      <c r="N8" s="12"/>
      <c r="O8" s="11"/>
      <c r="P8" s="9"/>
      <c r="Q8" s="10"/>
    </row>
    <row r="9" spans="1:21" ht="39.950000000000003" customHeight="1" x14ac:dyDescent="0.25">
      <c r="A9" s="83"/>
      <c r="B9" s="46" t="s">
        <v>16</v>
      </c>
      <c r="C9" s="55"/>
      <c r="D9" s="54"/>
      <c r="E9" s="41"/>
      <c r="F9" s="41"/>
      <c r="G9" s="41">
        <v>6649295.4199999999</v>
      </c>
      <c r="H9" s="56"/>
      <c r="I9" s="41"/>
      <c r="J9" s="41"/>
      <c r="K9" s="41"/>
      <c r="L9" s="37">
        <v>6649295.4199999999</v>
      </c>
      <c r="M9" s="39">
        <v>0</v>
      </c>
      <c r="N9" s="13"/>
      <c r="O9" s="8"/>
      <c r="P9" s="9"/>
      <c r="Q9" s="10"/>
    </row>
    <row r="10" spans="1:21" ht="39.950000000000003" customHeight="1" x14ac:dyDescent="0.25">
      <c r="A10" s="83"/>
      <c r="B10" s="46" t="s">
        <v>32</v>
      </c>
      <c r="C10" s="55"/>
      <c r="D10" s="54"/>
      <c r="E10" s="41"/>
      <c r="F10" s="41"/>
      <c r="G10" s="41">
        <v>11255500</v>
      </c>
      <c r="H10" s="41">
        <f>2475135.15-771.56-0.14-2.22-1.45</f>
        <v>2474359.7799999993</v>
      </c>
      <c r="I10" s="41"/>
      <c r="J10" s="41"/>
      <c r="K10" s="41"/>
      <c r="L10" s="37">
        <f>SUM(G10:I10)</f>
        <v>13729859.779999999</v>
      </c>
      <c r="M10" s="39">
        <v>0</v>
      </c>
      <c r="N10" s="12"/>
      <c r="O10" s="8"/>
      <c r="P10" s="9"/>
      <c r="Q10" s="10"/>
    </row>
    <row r="11" spans="1:21" ht="39.950000000000003" customHeight="1" x14ac:dyDescent="0.25">
      <c r="A11" s="83"/>
      <c r="B11" s="46" t="s">
        <v>17</v>
      </c>
      <c r="C11" s="55"/>
      <c r="D11" s="41">
        <v>6297866.3700000001</v>
      </c>
      <c r="E11" s="41">
        <v>525622.30000000005</v>
      </c>
      <c r="F11" s="41"/>
      <c r="G11" s="41"/>
      <c r="H11" s="57">
        <v>-49269.14</v>
      </c>
      <c r="I11" s="41"/>
      <c r="J11" s="41"/>
      <c r="K11" s="41"/>
      <c r="L11" s="37">
        <f>SUM(C11:I11)</f>
        <v>6774219.5300000003</v>
      </c>
      <c r="M11" s="50">
        <v>4800000</v>
      </c>
      <c r="N11" s="12"/>
      <c r="O11" s="11"/>
      <c r="P11" s="9"/>
      <c r="Q11" s="10"/>
    </row>
    <row r="12" spans="1:21" ht="39.950000000000003" customHeight="1" x14ac:dyDescent="0.25">
      <c r="A12" s="83"/>
      <c r="B12" s="46" t="s">
        <v>34</v>
      </c>
      <c r="C12" s="55"/>
      <c r="D12" s="41"/>
      <c r="E12" s="41"/>
      <c r="F12" s="41"/>
      <c r="G12" s="41"/>
      <c r="H12" s="41">
        <f>6143967.16-2003.03</f>
        <v>6141964.1299999999</v>
      </c>
      <c r="I12" s="41">
        <f>823649.68-0.11</f>
        <v>823649.57000000007</v>
      </c>
      <c r="J12" s="41"/>
      <c r="K12" s="41">
        <v>-26903.5</v>
      </c>
      <c r="L12" s="37">
        <f>SUM(H12:K12)</f>
        <v>6938710.2000000002</v>
      </c>
      <c r="M12" s="39">
        <v>0</v>
      </c>
      <c r="N12" s="12"/>
      <c r="O12" s="11"/>
      <c r="P12" s="9"/>
      <c r="Q12" s="14"/>
    </row>
    <row r="13" spans="1:21" ht="39.950000000000003" customHeight="1" x14ac:dyDescent="0.25">
      <c r="A13" s="83"/>
      <c r="B13" s="46" t="s">
        <v>18</v>
      </c>
      <c r="C13" s="55"/>
      <c r="D13" s="41"/>
      <c r="E13" s="41"/>
      <c r="F13" s="41"/>
      <c r="G13" s="41"/>
      <c r="H13" s="41">
        <v>2866929.01</v>
      </c>
      <c r="I13" s="41">
        <v>403330.63</v>
      </c>
      <c r="J13" s="41"/>
      <c r="K13" s="41"/>
      <c r="L13" s="37">
        <f>SUM(H13:I13)</f>
        <v>3270259.6399999997</v>
      </c>
      <c r="M13" s="39">
        <v>0</v>
      </c>
      <c r="N13" s="12"/>
      <c r="O13" s="11"/>
      <c r="P13" s="9"/>
      <c r="Q13" s="14"/>
    </row>
    <row r="14" spans="1:21" ht="39.950000000000003" customHeight="1" x14ac:dyDescent="0.25">
      <c r="A14" s="83"/>
      <c r="B14" s="46" t="s">
        <v>19</v>
      </c>
      <c r="C14" s="55"/>
      <c r="D14" s="41"/>
      <c r="E14" s="41"/>
      <c r="F14" s="41"/>
      <c r="G14" s="41"/>
      <c r="H14" s="41">
        <v>2120112.9700000002</v>
      </c>
      <c r="I14" s="41">
        <f>2252180.61-4814.85</f>
        <v>2247365.7599999998</v>
      </c>
      <c r="J14" s="41"/>
      <c r="K14" s="41"/>
      <c r="L14" s="37">
        <f>SUM(H14:I14)</f>
        <v>4367478.7300000004</v>
      </c>
      <c r="M14" s="39">
        <v>0</v>
      </c>
      <c r="N14" s="12"/>
      <c r="O14" s="11"/>
      <c r="P14" s="9"/>
      <c r="Q14" s="14"/>
    </row>
    <row r="15" spans="1:21" ht="39.950000000000003" customHeight="1" x14ac:dyDescent="0.25">
      <c r="A15" s="83"/>
      <c r="B15" s="46" t="s">
        <v>20</v>
      </c>
      <c r="C15" s="55"/>
      <c r="D15" s="41"/>
      <c r="E15" s="41"/>
      <c r="F15" s="41"/>
      <c r="G15" s="41"/>
      <c r="H15" s="41">
        <f>3510938-10653.72</f>
        <v>3500284.28</v>
      </c>
      <c r="I15" s="56"/>
      <c r="J15" s="56"/>
      <c r="K15" s="56"/>
      <c r="L15" s="37">
        <f>SUM(H15:I15)</f>
        <v>3500284.28</v>
      </c>
      <c r="M15" s="39">
        <v>0</v>
      </c>
      <c r="N15" s="12"/>
      <c r="O15" s="11"/>
      <c r="P15" s="9"/>
      <c r="Q15" s="14"/>
      <c r="R15" s="1"/>
      <c r="S15" s="1"/>
      <c r="T15" s="1"/>
      <c r="U15" s="1"/>
    </row>
    <row r="16" spans="1:21" ht="39.950000000000003" customHeight="1" x14ac:dyDescent="0.25">
      <c r="A16" s="83"/>
      <c r="B16" s="58" t="s">
        <v>36</v>
      </c>
      <c r="C16" s="55"/>
      <c r="D16" s="41"/>
      <c r="E16" s="41"/>
      <c r="F16" s="41"/>
      <c r="G16" s="41"/>
      <c r="H16" s="41"/>
      <c r="I16" s="41">
        <f>2019361.17-419.35</f>
        <v>2018941.8199999998</v>
      </c>
      <c r="J16" s="41"/>
      <c r="K16" s="41">
        <v>-19285.48</v>
      </c>
      <c r="L16" s="37">
        <f>SUM(I16:K16)</f>
        <v>1999656.3399999999</v>
      </c>
      <c r="M16" s="39">
        <v>0</v>
      </c>
      <c r="N16" s="12"/>
      <c r="O16" s="18"/>
      <c r="P16" s="23"/>
      <c r="Q16" s="14"/>
      <c r="R16" s="30"/>
      <c r="S16" s="30"/>
      <c r="T16" s="30"/>
      <c r="U16" s="30"/>
    </row>
    <row r="17" spans="1:21" ht="39.950000000000003" customHeight="1" x14ac:dyDescent="0.25">
      <c r="A17" s="83"/>
      <c r="B17" s="58" t="s">
        <v>31</v>
      </c>
      <c r="C17" s="55"/>
      <c r="D17" s="41"/>
      <c r="E17" s="41"/>
      <c r="F17" s="41"/>
      <c r="G17" s="41"/>
      <c r="H17" s="41">
        <v>332400</v>
      </c>
      <c r="I17" s="41">
        <f>6316351.08-64585.55</f>
        <v>6251765.5300000003</v>
      </c>
      <c r="J17" s="41"/>
      <c r="K17" s="41"/>
      <c r="L17" s="37">
        <f>SUM(C17:J17)</f>
        <v>6584165.5300000003</v>
      </c>
      <c r="M17" s="39">
        <v>0</v>
      </c>
      <c r="N17" s="12"/>
      <c r="O17" s="18"/>
      <c r="P17" s="23"/>
      <c r="Q17" s="14"/>
      <c r="R17" s="30"/>
      <c r="S17" s="30"/>
      <c r="T17" s="30"/>
      <c r="U17" s="30"/>
    </row>
    <row r="18" spans="1:21" ht="39.950000000000003" customHeight="1" x14ac:dyDescent="0.25">
      <c r="A18" s="83"/>
      <c r="B18" s="58" t="s">
        <v>21</v>
      </c>
      <c r="C18" s="55"/>
      <c r="D18" s="41"/>
      <c r="E18" s="41"/>
      <c r="F18" s="41"/>
      <c r="G18" s="41"/>
      <c r="H18" s="41">
        <v>421012.42</v>
      </c>
      <c r="I18" s="41">
        <f>22572596.16-5592925.22</f>
        <v>16979670.940000001</v>
      </c>
      <c r="J18" s="41"/>
      <c r="K18" s="41"/>
      <c r="L18" s="37">
        <f>SUM(C18:J18)</f>
        <v>17400683.360000003</v>
      </c>
      <c r="M18" s="39">
        <v>0</v>
      </c>
      <c r="N18" s="12"/>
      <c r="O18" s="11"/>
      <c r="P18" s="9"/>
      <c r="Q18" s="14"/>
      <c r="R18" s="1"/>
      <c r="S18" s="1"/>
      <c r="T18" s="1"/>
      <c r="U18" s="1"/>
    </row>
    <row r="19" spans="1:21" ht="39.950000000000003" customHeight="1" x14ac:dyDescent="0.25">
      <c r="A19" s="83"/>
      <c r="B19" s="47" t="s">
        <v>22</v>
      </c>
      <c r="C19" s="68"/>
      <c r="D19" s="68"/>
      <c r="E19" s="68"/>
      <c r="F19" s="68"/>
      <c r="G19" s="68"/>
      <c r="H19" s="68"/>
      <c r="I19" s="68"/>
      <c r="J19" s="68"/>
      <c r="K19" s="68"/>
      <c r="L19" s="42">
        <v>0</v>
      </c>
      <c r="M19" s="50">
        <v>161915000</v>
      </c>
      <c r="N19" s="12"/>
      <c r="O19" s="11"/>
      <c r="P19" s="9"/>
      <c r="Q19" s="14"/>
      <c r="R19" s="1"/>
      <c r="S19" s="1"/>
      <c r="T19" s="1"/>
      <c r="U19" s="1"/>
    </row>
    <row r="20" spans="1:21" ht="24.2" customHeight="1" x14ac:dyDescent="0.25">
      <c r="A20" s="83"/>
      <c r="B20" s="76" t="s">
        <v>23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8"/>
      <c r="N20" s="15"/>
      <c r="O20" s="16"/>
      <c r="P20" s="6"/>
      <c r="Q20" s="14"/>
      <c r="R20" s="1"/>
      <c r="S20" s="1"/>
      <c r="T20" s="1"/>
      <c r="U20" s="1"/>
    </row>
    <row r="21" spans="1:21" ht="39.950000000000003" customHeight="1" x14ac:dyDescent="0.25">
      <c r="A21" s="83"/>
      <c r="B21" s="46" t="s">
        <v>24</v>
      </c>
      <c r="C21" s="40"/>
      <c r="D21" s="41">
        <v>26462858.34</v>
      </c>
      <c r="E21" s="41">
        <v>25926330.02</v>
      </c>
      <c r="F21" s="36"/>
      <c r="G21" s="36"/>
      <c r="H21" s="36"/>
      <c r="I21" s="36"/>
      <c r="J21" s="36"/>
      <c r="K21" s="36"/>
      <c r="L21" s="37">
        <v>52389188.359999999</v>
      </c>
      <c r="M21" s="50">
        <v>50000000</v>
      </c>
      <c r="N21" s="12"/>
      <c r="O21" s="11"/>
      <c r="P21" s="9"/>
      <c r="Q21" s="14"/>
      <c r="R21" s="1"/>
      <c r="S21" s="1"/>
      <c r="T21" s="1"/>
      <c r="U21" s="1"/>
    </row>
    <row r="22" spans="1:21" ht="24.2" customHeight="1" x14ac:dyDescent="0.25">
      <c r="A22" s="83"/>
      <c r="B22" s="76" t="s">
        <v>25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8"/>
      <c r="N22" s="12"/>
      <c r="O22" s="17"/>
      <c r="P22" s="9"/>
      <c r="Q22" s="14"/>
      <c r="R22" s="1"/>
      <c r="S22" s="1"/>
      <c r="T22" s="1"/>
      <c r="U22" s="1"/>
    </row>
    <row r="23" spans="1:21" ht="39.950000000000003" customHeight="1" x14ac:dyDescent="0.25">
      <c r="A23" s="83"/>
      <c r="B23" s="46" t="s">
        <v>26</v>
      </c>
      <c r="C23" s="41">
        <v>856800</v>
      </c>
      <c r="D23" s="41">
        <v>1243229</v>
      </c>
      <c r="E23" s="41">
        <v>244894.51</v>
      </c>
      <c r="F23" s="41"/>
      <c r="G23" s="41"/>
      <c r="H23" s="41"/>
      <c r="I23" s="41"/>
      <c r="J23" s="41"/>
      <c r="K23" s="41"/>
      <c r="L23" s="37">
        <v>2344923.5099999998</v>
      </c>
      <c r="M23" s="86">
        <v>15000000</v>
      </c>
      <c r="N23" s="12"/>
      <c r="O23" s="18"/>
      <c r="P23" s="9"/>
      <c r="Q23" s="14"/>
      <c r="R23" s="73"/>
      <c r="S23" s="73"/>
      <c r="T23" s="20"/>
      <c r="U23" s="20"/>
    </row>
    <row r="24" spans="1:21" ht="39.950000000000003" customHeight="1" thickBot="1" x14ac:dyDescent="0.3">
      <c r="A24" s="83"/>
      <c r="B24" s="48" t="s">
        <v>27</v>
      </c>
      <c r="C24" s="59"/>
      <c r="D24" s="60"/>
      <c r="E24" s="61"/>
      <c r="F24" s="61">
        <v>435678</v>
      </c>
      <c r="G24" s="61">
        <v>365749</v>
      </c>
      <c r="H24" s="61">
        <v>442375</v>
      </c>
      <c r="I24" s="61">
        <f>450972.6+70-4903-18566.02</f>
        <v>427573.57999999996</v>
      </c>
      <c r="J24" s="61"/>
      <c r="K24" s="61"/>
      <c r="L24" s="49">
        <f>SUM(F24:J24)</f>
        <v>1671375.58</v>
      </c>
      <c r="M24" s="87"/>
      <c r="N24" s="12"/>
      <c r="O24" s="18"/>
      <c r="P24" s="9"/>
      <c r="Q24" s="14"/>
      <c r="R24" s="19"/>
      <c r="S24" s="19"/>
      <c r="T24" s="20"/>
      <c r="U24" s="20"/>
    </row>
    <row r="25" spans="1:21" ht="41.1" customHeight="1" thickBot="1" x14ac:dyDescent="0.3">
      <c r="A25" s="84"/>
      <c r="B25" s="63" t="s">
        <v>28</v>
      </c>
      <c r="C25" s="64">
        <f>C23+C7+C5</f>
        <v>4266094</v>
      </c>
      <c r="D25" s="64">
        <f>D23+D21+D11+D5</f>
        <v>63604211.370000005</v>
      </c>
      <c r="E25" s="64">
        <f>E23+E21+E11+E7+E5</f>
        <v>57201081.120000005</v>
      </c>
      <c r="F25" s="64">
        <f>F24+F7</f>
        <v>22672153.57</v>
      </c>
      <c r="G25" s="64">
        <f>G24+G10+G9</f>
        <v>18270544.420000002</v>
      </c>
      <c r="H25" s="64">
        <f>SUM(H9:H24)</f>
        <v>18250168.450000003</v>
      </c>
      <c r="I25" s="65">
        <f>SUM(I9:I24)</f>
        <v>29152297.829999998</v>
      </c>
      <c r="J25" s="65">
        <f>SUM(J5:J24)</f>
        <v>-95148</v>
      </c>
      <c r="K25" s="65">
        <f>SUM(K5:K24)</f>
        <v>-46188.979999999996</v>
      </c>
      <c r="L25" s="66">
        <f>SUM(L5:L24)</f>
        <v>213275213.78000006</v>
      </c>
      <c r="M25" s="67">
        <v>312280000</v>
      </c>
      <c r="N25" s="21"/>
      <c r="O25" s="22"/>
      <c r="P25" s="23"/>
      <c r="Q25" s="24"/>
      <c r="R25" s="1"/>
      <c r="S25" s="1"/>
      <c r="T25" s="1"/>
      <c r="U25" s="1"/>
    </row>
    <row r="26" spans="1:21" x14ac:dyDescent="0.25">
      <c r="A26" s="6"/>
      <c r="B26" s="6"/>
      <c r="C26" s="25"/>
      <c r="D26" s="26"/>
      <c r="E26" s="27"/>
      <c r="F26" s="1"/>
      <c r="G26" s="1"/>
      <c r="H26" s="1"/>
      <c r="I26" s="20"/>
      <c r="J26" s="20"/>
      <c r="K26" s="20"/>
      <c r="L26" s="28"/>
      <c r="M26" s="28"/>
      <c r="N26" s="27"/>
      <c r="O26" s="29"/>
      <c r="P26" s="1"/>
      <c r="Q26" s="1"/>
      <c r="R26" s="1"/>
      <c r="S26" s="1"/>
      <c r="T26" s="1"/>
      <c r="U26" s="1"/>
    </row>
    <row r="27" spans="1:21" ht="15.75" x14ac:dyDescent="0.25">
      <c r="A27" s="62" t="s">
        <v>37</v>
      </c>
    </row>
    <row r="28" spans="1:21" x14ac:dyDescent="0.25">
      <c r="B28" s="71"/>
      <c r="C28" s="72"/>
      <c r="D28" s="72"/>
      <c r="E28" s="72"/>
      <c r="F28" s="72"/>
    </row>
    <row r="29" spans="1:21" ht="15.75" x14ac:dyDescent="0.25">
      <c r="B29" s="62"/>
      <c r="C29" s="70"/>
      <c r="D29" s="70"/>
      <c r="E29" s="70"/>
      <c r="F29" s="70"/>
    </row>
  </sheetData>
  <mergeCells count="10">
    <mergeCell ref="B28:F28"/>
    <mergeCell ref="R23:S23"/>
    <mergeCell ref="A1:M1"/>
    <mergeCell ref="B20:M20"/>
    <mergeCell ref="B22:M22"/>
    <mergeCell ref="B4:M4"/>
    <mergeCell ref="A4:A25"/>
    <mergeCell ref="C6:I6"/>
    <mergeCell ref="C8:I8"/>
    <mergeCell ref="M23:M24"/>
  </mergeCells>
  <printOptions horizontalCentered="1" verticalCentered="1"/>
  <pageMargins left="0.25" right="0.25" top="0.75" bottom="0.75" header="0.3" footer="0.3"/>
  <pageSetup paperSize="9" scale="41" firstPageNumber="0" orientation="landscape" horizontalDpi="4294967293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63" zoomScaleNormal="63" workbookViewId="0"/>
  </sheetViews>
  <sheetFormatPr defaultRowHeight="15" x14ac:dyDescent="0.25"/>
  <cols>
    <col min="1" max="1025" width="8.7109375"/>
  </cols>
  <sheetData/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63" zoomScaleNormal="63" workbookViewId="0"/>
  </sheetViews>
  <sheetFormatPr defaultRowHeight="15" x14ac:dyDescent="0.25"/>
  <cols>
    <col min="1" max="1025" width="8.7109375"/>
  </cols>
  <sheetData/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63" zoomScaleNormal="63" workbookViewId="0"/>
  </sheetViews>
  <sheetFormatPr defaultRowHeight="15" x14ac:dyDescent="0.25"/>
  <cols>
    <col min="1" max="1025" width="11.5703125"/>
  </cols>
  <sheetData/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Roman,obyčejné"&amp;12&amp;A</oddHeader>
    <oddFooter>&amp;C&amp;"Times New Roman,obyčejné"&amp;12Stránka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List1</vt:lpstr>
      <vt:lpstr>List2</vt:lpstr>
      <vt:lpstr>List3</vt:lpstr>
      <vt:lpstr>List4</vt:lpstr>
      <vt:lpstr>List1!Oblast_tisku</vt:lpstr>
      <vt:lpstr>List1!Print_Area_0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Knietelová Eva</dc:creator>
  <cp:lastModifiedBy>Knietelová Eva</cp:lastModifiedBy>
  <cp:revision>0</cp:revision>
  <cp:lastPrinted>2019-02-01T10:33:08Z</cp:lastPrinted>
  <dcterms:created xsi:type="dcterms:W3CDTF">2013-02-15T09:11:57Z</dcterms:created>
  <dcterms:modified xsi:type="dcterms:W3CDTF">2019-02-01T10:43:47Z</dcterms:modified>
</cp:coreProperties>
</file>