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valentovas\Desktop\OP1 _RM-27.04. 26\"/>
    </mc:Choice>
  </mc:AlternateContent>
  <xr:revisionPtr revIDLastSave="0" documentId="13_ncr:1_{99D834FC-9D58-4E59-BADD-3493744922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P1 (upr_výp)" sheetId="1" r:id="rId1"/>
    <sheet name="Příloh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37" i="1" l="1"/>
  <c r="Y37" i="1" s="1"/>
  <c r="AR26" i="1"/>
  <c r="Y26" i="1" s="1"/>
  <c r="AR10" i="1"/>
  <c r="Y10" i="1" s="1"/>
  <c r="AR43" i="1"/>
  <c r="X38" i="1"/>
  <c r="Q32" i="1"/>
  <c r="S32" i="1" s="1"/>
  <c r="D32" i="1" s="1"/>
  <c r="D46" i="2"/>
  <c r="C46" i="2"/>
  <c r="D45" i="2"/>
  <c r="C45" i="2"/>
  <c r="D44" i="2"/>
  <c r="C44" i="2"/>
  <c r="D43" i="2"/>
  <c r="C43" i="2"/>
  <c r="D42" i="2"/>
  <c r="C42" i="2"/>
  <c r="D41" i="2"/>
  <c r="C41" i="2"/>
  <c r="D40" i="2"/>
  <c r="C40" i="2"/>
  <c r="D39" i="2"/>
  <c r="C39" i="2"/>
  <c r="D38" i="2"/>
  <c r="C38" i="2"/>
  <c r="D37" i="2"/>
  <c r="C37" i="2"/>
  <c r="D36" i="2"/>
  <c r="C36" i="2"/>
  <c r="D35" i="2"/>
  <c r="C35" i="2"/>
  <c r="D34" i="2"/>
  <c r="C34" i="2"/>
  <c r="D33" i="2"/>
  <c r="C33" i="2"/>
  <c r="D32" i="2"/>
  <c r="C32" i="2"/>
  <c r="D31" i="2"/>
  <c r="C31" i="2"/>
  <c r="D30" i="2"/>
  <c r="C30" i="2"/>
  <c r="D29" i="2"/>
  <c r="C29" i="2"/>
  <c r="D28" i="2"/>
  <c r="C28" i="2"/>
  <c r="D27" i="2"/>
  <c r="C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AC38" i="1"/>
  <c r="AB38" i="1"/>
  <c r="P38" i="1"/>
  <c r="O38" i="1"/>
  <c r="N38" i="1"/>
  <c r="M38" i="1"/>
  <c r="L38" i="1"/>
  <c r="K38" i="1"/>
  <c r="J38" i="1"/>
  <c r="Q37" i="1"/>
  <c r="S37" i="1" s="1"/>
  <c r="D37" i="1" s="1"/>
  <c r="Q36" i="1"/>
  <c r="S36" i="1" s="1"/>
  <c r="D36" i="1" s="1"/>
  <c r="Q35" i="1"/>
  <c r="S35" i="1" s="1"/>
  <c r="D35" i="1" s="1"/>
  <c r="Q34" i="1"/>
  <c r="S34" i="1" s="1"/>
  <c r="D34" i="1" s="1"/>
  <c r="Q33" i="1"/>
  <c r="S33" i="1" s="1"/>
  <c r="D33" i="1" s="1"/>
  <c r="Q31" i="1"/>
  <c r="S31" i="1" s="1"/>
  <c r="D31" i="1" s="1"/>
  <c r="Q30" i="1"/>
  <c r="S30" i="1" s="1"/>
  <c r="D30" i="1" s="1"/>
  <c r="Q29" i="1"/>
  <c r="S29" i="1" s="1"/>
  <c r="D29" i="1" s="1"/>
  <c r="Q28" i="1"/>
  <c r="S28" i="1" s="1"/>
  <c r="D28" i="1" s="1"/>
  <c r="Q27" i="1"/>
  <c r="S27" i="1" s="1"/>
  <c r="D27" i="1" s="1"/>
  <c r="Q26" i="1"/>
  <c r="S26" i="1" s="1"/>
  <c r="D26" i="1" s="1"/>
  <c r="Q25" i="1"/>
  <c r="S25" i="1" s="1"/>
  <c r="D25" i="1" s="1"/>
  <c r="Q24" i="1"/>
  <c r="S24" i="1" s="1"/>
  <c r="D24" i="1" s="1"/>
  <c r="Q23" i="1"/>
  <c r="S23" i="1" s="1"/>
  <c r="D23" i="1" s="1"/>
  <c r="Q22" i="1"/>
  <c r="S22" i="1" s="1"/>
  <c r="D22" i="1" s="1"/>
  <c r="Q21" i="1"/>
  <c r="S21" i="1" s="1"/>
  <c r="D21" i="1" s="1"/>
  <c r="Q20" i="1"/>
  <c r="S20" i="1" s="1"/>
  <c r="D20" i="1" s="1"/>
  <c r="Q19" i="1"/>
  <c r="S19" i="1" s="1"/>
  <c r="D19" i="1" s="1"/>
  <c r="Q18" i="1"/>
  <c r="S18" i="1" s="1"/>
  <c r="D18" i="1" s="1"/>
  <c r="Q17" i="1"/>
  <c r="S17" i="1" s="1"/>
  <c r="D17" i="1" s="1"/>
  <c r="Q16" i="1"/>
  <c r="S16" i="1" s="1"/>
  <c r="D16" i="1"/>
  <c r="Q15" i="1"/>
  <c r="S15" i="1" s="1"/>
  <c r="D15" i="1" s="1"/>
  <c r="Q14" i="1"/>
  <c r="S14" i="1" s="1"/>
  <c r="D14" i="1" s="1"/>
  <c r="Q13" i="1"/>
  <c r="S13" i="1" s="1"/>
  <c r="D13" i="1" s="1"/>
  <c r="Q12" i="1"/>
  <c r="S12" i="1" s="1"/>
  <c r="D12" i="1"/>
  <c r="Q11" i="1"/>
  <c r="S11" i="1" s="1"/>
  <c r="D11" i="1" s="1"/>
  <c r="Q10" i="1"/>
  <c r="S10" i="1" s="1"/>
  <c r="D10" i="1" s="1"/>
  <c r="Q9" i="1"/>
  <c r="S9" i="1" s="1"/>
  <c r="D9" i="1" s="1"/>
  <c r="Q8" i="1"/>
  <c r="S8" i="1" s="1"/>
  <c r="D8" i="1" s="1"/>
  <c r="Q7" i="1"/>
  <c r="S7" i="1" s="1"/>
  <c r="D7" i="1" s="1"/>
  <c r="Q6" i="1"/>
  <c r="S6" i="1" s="1"/>
  <c r="D6" i="1" s="1"/>
  <c r="Q5" i="1"/>
  <c r="S5" i="1" s="1"/>
  <c r="D3" i="1" l="1"/>
  <c r="Q38" i="1"/>
  <c r="S38" i="1"/>
  <c r="D5" i="1"/>
  <c r="L46" i="1" l="1"/>
  <c r="L44" i="1"/>
  <c r="T37" i="1" l="1"/>
  <c r="U30" i="1"/>
  <c r="T29" i="1"/>
  <c r="U22" i="1"/>
  <c r="T21" i="1"/>
  <c r="U14" i="1"/>
  <c r="T13" i="1"/>
  <c r="U34" i="1"/>
  <c r="T33" i="1"/>
  <c r="U26" i="1"/>
  <c r="T25" i="1"/>
  <c r="U18" i="1"/>
  <c r="T17" i="1"/>
  <c r="U10" i="1"/>
  <c r="T9" i="1"/>
  <c r="U27" i="1"/>
  <c r="T26" i="1"/>
  <c r="U35" i="1"/>
  <c r="T34" i="1"/>
  <c r="U36" i="1"/>
  <c r="T35" i="1"/>
  <c r="T38" i="1"/>
  <c r="U37" i="1"/>
  <c r="T36" i="1"/>
  <c r="U19" i="1"/>
  <c r="U17" i="1"/>
  <c r="T6" i="1"/>
  <c r="U7" i="1"/>
  <c r="U5" i="1"/>
  <c r="T23" i="1"/>
  <c r="U20" i="1"/>
  <c r="T30" i="1"/>
  <c r="U25" i="1"/>
  <c r="T19" i="1"/>
  <c r="U12" i="1"/>
  <c r="T18" i="1"/>
  <c r="U29" i="1"/>
  <c r="U24" i="1"/>
  <c r="U21" i="1"/>
  <c r="T12" i="1"/>
  <c r="T10" i="1"/>
  <c r="T7" i="1"/>
  <c r="T27" i="1"/>
  <c r="U31" i="1"/>
  <c r="U13" i="1"/>
  <c r="U33" i="1"/>
  <c r="U28" i="1"/>
  <c r="T24" i="1"/>
  <c r="U16" i="1"/>
  <c r="T14" i="1"/>
  <c r="U8" i="1"/>
  <c r="U32" i="1"/>
  <c r="T28" i="1"/>
  <c r="U23" i="1"/>
  <c r="T16" i="1"/>
  <c r="U11" i="1"/>
  <c r="T32" i="1"/>
  <c r="U15" i="1"/>
  <c r="T31" i="1"/>
  <c r="T22" i="1"/>
  <c r="T15" i="1"/>
  <c r="U9" i="1"/>
  <c r="U6" i="1"/>
  <c r="T11" i="1"/>
  <c r="T8" i="1"/>
  <c r="T5" i="1"/>
  <c r="T20" i="1"/>
  <c r="AL36" i="1" l="1"/>
  <c r="AL17" i="1"/>
  <c r="AL35" i="1"/>
  <c r="AL26" i="1"/>
  <c r="AL31" i="1"/>
  <c r="AL25" i="1"/>
  <c r="AL19" i="1"/>
  <c r="AL22" i="1"/>
  <c r="AL27" i="1"/>
  <c r="AL34" i="1"/>
  <c r="AL14" i="1"/>
  <c r="AL16" i="1"/>
  <c r="V16" i="1"/>
  <c r="B16" i="1" s="1"/>
  <c r="AL20" i="1"/>
  <c r="AL37" i="1"/>
  <c r="AL30" i="1"/>
  <c r="AL7" i="1"/>
  <c r="AL8" i="1"/>
  <c r="AL12" i="1"/>
  <c r="AL15" i="1"/>
  <c r="AL11" i="1"/>
  <c r="AL28" i="1"/>
  <c r="AL9" i="1"/>
  <c r="AL23" i="1"/>
  <c r="AL33" i="1"/>
  <c r="AL24" i="1"/>
  <c r="AL10" i="1"/>
  <c r="AL32" i="1"/>
  <c r="AL18" i="1"/>
  <c r="AL6" i="1"/>
  <c r="AL21" i="1"/>
  <c r="AL13" i="1"/>
  <c r="AL29" i="1"/>
  <c r="U38" i="1"/>
  <c r="C30" i="1" s="1"/>
  <c r="V30" i="1" s="1"/>
  <c r="AL5" i="1"/>
  <c r="C33" i="1" l="1"/>
  <c r="V33" i="1" s="1"/>
  <c r="C32" i="1"/>
  <c r="V32" i="1" s="1"/>
  <c r="C29" i="1"/>
  <c r="V29" i="1" s="1"/>
  <c r="C9" i="1"/>
  <c r="V9" i="1" s="1"/>
  <c r="C18" i="1"/>
  <c r="V18" i="1" s="1"/>
  <c r="C11" i="1"/>
  <c r="V11" i="1" s="1"/>
  <c r="C8" i="1"/>
  <c r="V8" i="1" s="1"/>
  <c r="AP16" i="1"/>
  <c r="C25" i="1"/>
  <c r="V25" i="1" s="1"/>
  <c r="C23" i="1"/>
  <c r="V23" i="1" s="1"/>
  <c r="C28" i="1"/>
  <c r="V28" i="1" s="1"/>
  <c r="W16" i="1"/>
  <c r="C31" i="1"/>
  <c r="V31" i="1" s="1"/>
  <c r="C21" i="1"/>
  <c r="V21" i="1" s="1"/>
  <c r="C34" i="1"/>
  <c r="V34" i="1" s="1"/>
  <c r="C26" i="1"/>
  <c r="V26" i="1" s="1"/>
  <c r="C5" i="1"/>
  <c r="V5" i="1" s="1"/>
  <c r="C13" i="1"/>
  <c r="V13" i="1" s="1"/>
  <c r="C6" i="1"/>
  <c r="C15" i="1"/>
  <c r="V15" i="1" s="1"/>
  <c r="C7" i="1"/>
  <c r="V7" i="1" s="1"/>
  <c r="C14" i="1"/>
  <c r="V14" i="1" s="1"/>
  <c r="C20" i="1"/>
  <c r="V20" i="1" s="1"/>
  <c r="C22" i="1"/>
  <c r="V22" i="1" s="1"/>
  <c r="C35" i="1"/>
  <c r="V35" i="1" s="1"/>
  <c r="C17" i="1"/>
  <c r="V17" i="1" s="1"/>
  <c r="C24" i="1"/>
  <c r="V24" i="1" s="1"/>
  <c r="C36" i="1"/>
  <c r="V36" i="1" s="1"/>
  <c r="C16" i="1"/>
  <c r="C27" i="1"/>
  <c r="V27" i="1" s="1"/>
  <c r="C19" i="1"/>
  <c r="V19" i="1" s="1"/>
  <c r="C10" i="1"/>
  <c r="V10" i="1" s="1"/>
  <c r="C37" i="1"/>
  <c r="V37" i="1" s="1"/>
  <c r="C12" i="1"/>
  <c r="V12" i="1" s="1"/>
  <c r="AM16" i="1" l="1"/>
  <c r="C3" i="1"/>
  <c r="V6" i="1"/>
  <c r="B26" i="1" s="1"/>
  <c r="B8" i="1" l="1"/>
  <c r="B17" i="1"/>
  <c r="B12" i="1"/>
  <c r="B25" i="1"/>
  <c r="B24" i="1"/>
  <c r="B15" i="1"/>
  <c r="B7" i="1"/>
  <c r="B19" i="1"/>
  <c r="B37" i="1"/>
  <c r="B18" i="1"/>
  <c r="B27" i="1"/>
  <c r="B23" i="1"/>
  <c r="B13" i="1"/>
  <c r="B21" i="1"/>
  <c r="B14" i="1"/>
  <c r="B11" i="1"/>
  <c r="B20" i="1"/>
  <c r="B34" i="1"/>
  <c r="B36" i="1"/>
  <c r="AN16" i="1"/>
  <c r="B22" i="1"/>
  <c r="B5" i="1"/>
  <c r="B35" i="1"/>
  <c r="B6" i="1"/>
  <c r="B33" i="1"/>
  <c r="B29" i="1"/>
  <c r="B32" i="1"/>
  <c r="B30" i="1"/>
  <c r="B28" i="1"/>
  <c r="B10" i="1"/>
  <c r="V38" i="1"/>
  <c r="B9" i="1"/>
  <c r="B31" i="1"/>
  <c r="T43" i="1" l="1"/>
  <c r="AP37" i="1"/>
  <c r="AP24" i="1"/>
  <c r="W8" i="1"/>
  <c r="AP8" i="1"/>
  <c r="AP36" i="1"/>
  <c r="AP35" i="1"/>
  <c r="AP34" i="1"/>
  <c r="AP32" i="1"/>
  <c r="AP33" i="1"/>
  <c r="AP17" i="1"/>
  <c r="W17" i="1"/>
  <c r="AM17" i="1" s="1"/>
  <c r="AN17" i="1" s="1"/>
  <c r="AP30" i="1"/>
  <c r="AP31" i="1"/>
  <c r="AP29" i="1"/>
  <c r="W12" i="1"/>
  <c r="AP12" i="1"/>
  <c r="AP27" i="1"/>
  <c r="AP28" i="1"/>
  <c r="W15" i="1"/>
  <c r="AM15" i="1" s="1"/>
  <c r="AN15" i="1" s="1"/>
  <c r="W7" i="1"/>
  <c r="AM7" i="1" s="1"/>
  <c r="AN7" i="1" s="1"/>
  <c r="AP7" i="1"/>
  <c r="AP15" i="1"/>
  <c r="AP25" i="1"/>
  <c r="AP26" i="1"/>
  <c r="W19" i="1"/>
  <c r="AP19" i="1"/>
  <c r="AP22" i="1"/>
  <c r="AP23" i="1"/>
  <c r="W6" i="1"/>
  <c r="AM6" i="1" s="1"/>
  <c r="AP21" i="1"/>
  <c r="B3" i="1"/>
  <c r="W33" i="1"/>
  <c r="W29" i="1"/>
  <c r="W30" i="1"/>
  <c r="W32" i="1"/>
  <c r="W20" i="1"/>
  <c r="AP11" i="1"/>
  <c r="AP18" i="1"/>
  <c r="W9" i="1"/>
  <c r="W5" i="1"/>
  <c r="AP5" i="1"/>
  <c r="W23" i="1"/>
  <c r="W31" i="1"/>
  <c r="AP9" i="1"/>
  <c r="W18" i="1"/>
  <c r="AP10" i="1"/>
  <c r="W28" i="1"/>
  <c r="W10" i="1"/>
  <c r="W26" i="1"/>
  <c r="W35" i="1"/>
  <c r="W27" i="1"/>
  <c r="AP13" i="1"/>
  <c r="W37" i="1"/>
  <c r="W24" i="1"/>
  <c r="W25" i="1"/>
  <c r="W36" i="1"/>
  <c r="W22" i="1"/>
  <c r="W13" i="1"/>
  <c r="AP14" i="1"/>
  <c r="W34" i="1"/>
  <c r="W21" i="1"/>
  <c r="AP20" i="1"/>
  <c r="W11" i="1"/>
  <c r="W14" i="1"/>
  <c r="AP6" i="1"/>
  <c r="AM8" i="1" l="1"/>
  <c r="AN8" i="1" s="1"/>
  <c r="AM12" i="1"/>
  <c r="AN12" i="1" s="1"/>
  <c r="AM19" i="1"/>
  <c r="AN19" i="1" s="1"/>
  <c r="AM14" i="1"/>
  <c r="AM22" i="1"/>
  <c r="AM26" i="1"/>
  <c r="AM23" i="1"/>
  <c r="AM30" i="1"/>
  <c r="AM29" i="1"/>
  <c r="AM28" i="1"/>
  <c r="W38" i="1"/>
  <c r="AM5" i="1"/>
  <c r="AM33" i="1"/>
  <c r="AN33" i="1" s="1"/>
  <c r="AM9" i="1"/>
  <c r="AM24" i="1"/>
  <c r="AM37" i="1"/>
  <c r="AN37" i="1" s="1"/>
  <c r="AM18" i="1"/>
  <c r="AM10" i="1"/>
  <c r="AN10" i="1" s="1"/>
  <c r="AM11" i="1"/>
  <c r="AM31" i="1"/>
  <c r="AN31" i="1" s="1"/>
  <c r="AM20" i="1"/>
  <c r="AN20" i="1" s="1"/>
  <c r="AM36" i="1"/>
  <c r="AN36" i="1" s="1"/>
  <c r="AM25" i="1"/>
  <c r="AM21" i="1"/>
  <c r="AM34" i="1"/>
  <c r="AM27" i="1"/>
  <c r="AM13" i="1"/>
  <c r="AM35" i="1"/>
  <c r="AN35" i="1" s="1"/>
  <c r="AM32" i="1"/>
  <c r="AN32" i="1" s="1"/>
  <c r="AN6" i="1"/>
  <c r="AO23" i="1" l="1"/>
  <c r="AO27" i="1"/>
  <c r="AO32" i="1"/>
  <c r="AN27" i="1"/>
  <c r="AO36" i="1"/>
  <c r="AO11" i="1"/>
  <c r="AM38" i="1"/>
  <c r="AO5" i="1"/>
  <c r="AQ5" i="1" s="1"/>
  <c r="AM2" i="1"/>
  <c r="AO19" i="1"/>
  <c r="AO15" i="1"/>
  <c r="AO17" i="1"/>
  <c r="AO7" i="1"/>
  <c r="AO12" i="1"/>
  <c r="AO8" i="1"/>
  <c r="AO16" i="1"/>
  <c r="AN23" i="1"/>
  <c r="AN24" i="1"/>
  <c r="AO28" i="1"/>
  <c r="AO26" i="1"/>
  <c r="F35" i="2" s="1"/>
  <c r="AO9" i="1"/>
  <c r="AN28" i="1"/>
  <c r="AN26" i="1"/>
  <c r="AO6" i="1"/>
  <c r="AN9" i="1"/>
  <c r="AO29" i="1"/>
  <c r="AO22" i="1"/>
  <c r="AO21" i="1"/>
  <c r="AN21" i="1"/>
  <c r="AO33" i="1"/>
  <c r="AN29" i="1"/>
  <c r="AN22" i="1"/>
  <c r="AO34" i="1"/>
  <c r="AN34" i="1"/>
  <c r="AO13" i="1"/>
  <c r="AO31" i="1"/>
  <c r="AN18" i="1"/>
  <c r="AO30" i="1"/>
  <c r="AO14" i="1"/>
  <c r="AO35" i="1"/>
  <c r="AO25" i="1"/>
  <c r="AN13" i="1"/>
  <c r="AN25" i="1"/>
  <c r="AN11" i="1"/>
  <c r="AO37" i="1"/>
  <c r="F46" i="2" s="1"/>
  <c r="AN5" i="1"/>
  <c r="AN30" i="1"/>
  <c r="AN14" i="1"/>
  <c r="AQ17" i="1" l="1"/>
  <c r="AR17" i="1" s="1"/>
  <c r="Y17" i="1" s="1"/>
  <c r="F26" i="2" s="1"/>
  <c r="AQ19" i="1"/>
  <c r="AR19" i="1" s="1"/>
  <c r="Y19" i="1" s="1"/>
  <c r="F28" i="2" s="1"/>
  <c r="AQ33" i="1"/>
  <c r="AR33" i="1" s="1"/>
  <c r="Y33" i="1" s="1"/>
  <c r="F42" i="2" s="1"/>
  <c r="AQ9" i="1"/>
  <c r="AR9" i="1" s="1"/>
  <c r="Y9" i="1" s="1"/>
  <c r="F18" i="2" s="1"/>
  <c r="AQ28" i="1"/>
  <c r="AR28" i="1" s="1"/>
  <c r="Y28" i="1" s="1"/>
  <c r="F37" i="2" s="1"/>
  <c r="AQ25" i="1"/>
  <c r="AR25" i="1" s="1"/>
  <c r="Y25" i="1" s="1"/>
  <c r="F34" i="2" s="1"/>
  <c r="AQ11" i="1"/>
  <c r="AR11" i="1" s="1"/>
  <c r="Y11" i="1" s="1"/>
  <c r="F20" i="2" s="1"/>
  <c r="AQ13" i="1"/>
  <c r="AQ15" i="1"/>
  <c r="AR15" i="1" s="1"/>
  <c r="Y15" i="1" s="1"/>
  <c r="F24" i="2" s="1"/>
  <c r="AQ34" i="1"/>
  <c r="AR34" i="1" s="1"/>
  <c r="Y34" i="1" s="1"/>
  <c r="F43" i="2" s="1"/>
  <c r="AQ35" i="1"/>
  <c r="AR35" i="1" s="1"/>
  <c r="Y35" i="1" s="1"/>
  <c r="F44" i="2" s="1"/>
  <c r="AQ21" i="1"/>
  <c r="AR21" i="1" s="1"/>
  <c r="Y21" i="1" s="1"/>
  <c r="F30" i="2" s="1"/>
  <c r="AQ36" i="1"/>
  <c r="AR36" i="1" s="1"/>
  <c r="Y36" i="1" s="1"/>
  <c r="F45" i="2" s="1"/>
  <c r="AQ30" i="1"/>
  <c r="AR30" i="1" s="1"/>
  <c r="Y30" i="1" s="1"/>
  <c r="F39" i="2" s="1"/>
  <c r="AQ14" i="1"/>
  <c r="AR14" i="1" s="1"/>
  <c r="Y14" i="1" s="1"/>
  <c r="F23" i="2" s="1"/>
  <c r="AQ22" i="1"/>
  <c r="AR22" i="1" s="1"/>
  <c r="Y22" i="1" s="1"/>
  <c r="F31" i="2" s="1"/>
  <c r="AQ16" i="1"/>
  <c r="AR16" i="1" s="1"/>
  <c r="Y16" i="1" s="1"/>
  <c r="F25" i="2" s="1"/>
  <c r="AQ32" i="1"/>
  <c r="AR32" i="1" s="1"/>
  <c r="Y32" i="1" s="1"/>
  <c r="F41" i="2" s="1"/>
  <c r="AQ27" i="1"/>
  <c r="AR27" i="1" s="1"/>
  <c r="Y27" i="1" s="1"/>
  <c r="F36" i="2" s="1"/>
  <c r="AQ29" i="1"/>
  <c r="AR29" i="1" s="1"/>
  <c r="Y29" i="1" s="1"/>
  <c r="F38" i="2" s="1"/>
  <c r="AQ8" i="1"/>
  <c r="AR8" i="1" s="1"/>
  <c r="Y8" i="1" s="1"/>
  <c r="F17" i="2" s="1"/>
  <c r="AQ12" i="1"/>
  <c r="AR12" i="1" s="1"/>
  <c r="Y12" i="1" s="1"/>
  <c r="F21" i="2" s="1"/>
  <c r="AQ31" i="1"/>
  <c r="AR31" i="1" s="1"/>
  <c r="Y31" i="1" s="1"/>
  <c r="F40" i="2" s="1"/>
  <c r="AQ6" i="1"/>
  <c r="AR6" i="1" s="1"/>
  <c r="Y6" i="1" s="1"/>
  <c r="F15" i="2" s="1"/>
  <c r="AQ7" i="1"/>
  <c r="AR7" i="1" s="1"/>
  <c r="Y7" i="1" s="1"/>
  <c r="F16" i="2" s="1"/>
  <c r="AQ23" i="1"/>
  <c r="AR23" i="1" s="1"/>
  <c r="Y23" i="1" s="1"/>
  <c r="F32" i="2" s="1"/>
  <c r="AN38" i="1"/>
  <c r="AO10" i="1" s="1"/>
  <c r="F19" i="2" s="1"/>
  <c r="AN2" i="1"/>
  <c r="AO24" i="1" l="1"/>
  <c r="AO18" i="1"/>
  <c r="AO20" i="1"/>
  <c r="AQ18" i="1" l="1"/>
  <c r="AR18" i="1" s="1"/>
  <c r="Y18" i="1" s="1"/>
  <c r="F27" i="2" s="1"/>
  <c r="AQ20" i="1"/>
  <c r="AR20" i="1" s="1"/>
  <c r="Y20" i="1" s="1"/>
  <c r="F29" i="2" s="1"/>
  <c r="AQ24" i="1"/>
  <c r="AR24" i="1" s="1"/>
  <c r="Y24" i="1" s="1"/>
  <c r="F33" i="2" s="1"/>
  <c r="AO2" i="1"/>
  <c r="AO38" i="1"/>
  <c r="AQ40" i="1" l="1"/>
  <c r="AR40" i="1" s="1"/>
  <c r="AR41" i="1" s="1"/>
  <c r="AR5" i="1" l="1"/>
  <c r="AR13" i="1"/>
  <c r="Y13" i="1" s="1"/>
  <c r="F22" i="2" s="1"/>
  <c r="Y5" i="1" l="1"/>
  <c r="AR38" i="1"/>
  <c r="F14" i="2" l="1"/>
  <c r="F47" i="2" s="1"/>
  <c r="Y38" i="1"/>
</calcChain>
</file>

<file path=xl/sharedStrings.xml><?xml version="1.0" encoding="utf-8"?>
<sst xmlns="http://schemas.openxmlformats.org/spreadsheetml/2006/main" count="376" uniqueCount="210">
  <si>
    <t>PROTOKOL HODNOCENÍ ŽÁDOSTÍ</t>
  </si>
  <si>
    <t>Kontrolní hodnoty</t>
  </si>
  <si>
    <t>OPATŘENÍ Č. 1  - Příspěvek na činnost výkonnostních mládežnických sportovních klubů (olympijské sporty)</t>
  </si>
  <si>
    <t xml:space="preserve">Alokovaná částka v tis. Kč: 9 400                                                                                                                                                                                                                                                                                                                                                                                                              Min. - max. výše dotace v tis Kč: 10 - 800      </t>
  </si>
  <si>
    <t>koeficient  pro 3. skrutinium</t>
  </si>
  <si>
    <t>koeficient pro 2. skrutinium</t>
  </si>
  <si>
    <t>koeficien krácený komisí</t>
  </si>
  <si>
    <t>Poř. číslo</t>
  </si>
  <si>
    <t>EZOP</t>
  </si>
  <si>
    <t>Číslo projektu</t>
  </si>
  <si>
    <t>Název klubu</t>
  </si>
  <si>
    <t>Požadovaná dotace</t>
  </si>
  <si>
    <t xml:space="preserve">Náklady klubu - celkem (v Kč) </t>
  </si>
  <si>
    <t xml:space="preserve">Náklady za mládež - údržba, chod klubu, sport. potřeby, souteže, startovné, rozhodčí,  trenérská činnost, soustředění, zdravotní prohlídky                                            (v Kč) = NM </t>
  </si>
  <si>
    <t xml:space="preserve">Celk. náklady klubu na nájmy                                                   (v Kč) = N </t>
  </si>
  <si>
    <t xml:space="preserve">Celk. náklady klubu na utility                                                                                     (v Kč) = U </t>
  </si>
  <si>
    <t xml:space="preserve">Využití zařízení za měsíc celkem (hodin) = C </t>
  </si>
  <si>
    <t xml:space="preserve">Využití zařízení vlastními mládežn. mužstvy (hodin) = M  </t>
  </si>
  <si>
    <t>koeficient využití pro mládež</t>
  </si>
  <si>
    <t xml:space="preserve">Celkový počet dětí od 6 do 23 let účastnící se mládežnických soutěží/                                                                                                                                                                               počet dětí ve sportovním svazu                  </t>
  </si>
  <si>
    <t>Hodnota nákladů na mládež = H</t>
  </si>
  <si>
    <t>Hodnota dotace na mládež = DH - 1. skrutinium, základní výpočet</t>
  </si>
  <si>
    <t xml:space="preserve">Hodnota dotace na mládež = DH -  po krácení komisí </t>
  </si>
  <si>
    <r>
      <rPr>
        <b/>
        <sz val="12"/>
        <color theme="1"/>
        <rFont val="Calibri"/>
      </rPr>
      <t xml:space="preserve">Hodnota dotace na mládež = DH - 
2. skrutinium
zastropování na
</t>
    </r>
    <r>
      <rPr>
        <b/>
        <sz val="12"/>
        <color rgb="FFFF0000"/>
        <rFont val="Calibri"/>
      </rPr>
      <t xml:space="preserve">1) STROP  </t>
    </r>
    <r>
      <rPr>
        <b/>
        <sz val="12"/>
        <color theme="1"/>
        <rFont val="Calibri"/>
      </rPr>
      <t>(</t>
    </r>
    <r>
      <rPr>
        <b/>
        <sz val="12"/>
        <color rgb="FF0070C0"/>
        <rFont val="Calibri"/>
      </rPr>
      <t>$L$42</t>
    </r>
    <r>
      <rPr>
        <b/>
        <sz val="12"/>
        <color theme="1"/>
        <rFont val="Calibri"/>
      </rPr>
      <t>)  nebo</t>
    </r>
    <r>
      <rPr>
        <b/>
        <sz val="12"/>
        <color rgb="FFFF0000"/>
        <rFont val="Calibri"/>
      </rPr>
      <t xml:space="preserve">
2) MAX </t>
    </r>
    <r>
      <rPr>
        <b/>
        <sz val="12"/>
        <color theme="1"/>
        <rFont val="Calibri"/>
      </rPr>
      <t>žadatele (</t>
    </r>
    <r>
      <rPr>
        <b/>
        <sz val="12"/>
        <color rgb="FF0070C0"/>
        <rFont val="Calibri"/>
      </rPr>
      <t>sloupec J</t>
    </r>
    <r>
      <rPr>
        <b/>
        <sz val="12"/>
        <color theme="1"/>
        <rFont val="Calibri"/>
      </rPr>
      <t>)</t>
    </r>
  </si>
  <si>
    <t>Hodnota dotace na mládež = DH - 
3. skrutinium zastropování</t>
  </si>
  <si>
    <r>
      <rPr>
        <b/>
        <u/>
        <sz val="10"/>
        <color theme="1"/>
        <rFont val="Calibri"/>
      </rPr>
      <t>KOEFICIENT</t>
    </r>
    <r>
      <rPr>
        <b/>
        <sz val="10"/>
        <color theme="1"/>
        <rFont val="Calibri"/>
      </rPr>
      <t xml:space="preserve">: počet registrovaných/neregistrovaných členů sportovním svazem, posouzení, zda klub vyvíjí celoroční činnost, věrohodnost žádosti, chybovost vyúčtování, naplňování smluv z předchozích let, přiměřenost nákladů v místě a čase obvyklých                                           HODNOTA: 0,1 - 1 </t>
    </r>
  </si>
  <si>
    <t xml:space="preserve">Hodnota = návrh dotace SK ze dne ….....     </t>
  </si>
  <si>
    <t>Ponížení koeficientu (zdůvodnění)</t>
  </si>
  <si>
    <t>Můj klub     2022           přiložená žádost</t>
  </si>
  <si>
    <r>
      <rPr>
        <b/>
        <sz val="16"/>
        <color theme="1"/>
        <rFont val="Arial"/>
      </rPr>
      <t>dotace v roce 2025</t>
    </r>
    <r>
      <rPr>
        <sz val="16"/>
        <color theme="1"/>
        <rFont val="Arial"/>
      </rPr>
      <t xml:space="preserve">
</t>
    </r>
    <r>
      <rPr>
        <sz val="11"/>
        <color theme="1"/>
        <rFont val="Arial"/>
      </rPr>
      <t>Alokovaná částka v tis. Kč: 9 400
Min. - max. výše dotace v tis Kč: 10 - 800</t>
    </r>
  </si>
  <si>
    <t>Můj klub</t>
  </si>
  <si>
    <r>
      <rPr>
        <sz val="12"/>
        <color theme="1"/>
        <rFont val="Arial"/>
      </rPr>
      <t>žadatel, u kterého došlo k ohraničení (</t>
    </r>
    <r>
      <rPr>
        <b/>
        <sz val="12"/>
        <color rgb="FFFF0000"/>
        <rFont val="Arial"/>
      </rPr>
      <t>STROP</t>
    </r>
    <r>
      <rPr>
        <sz val="12"/>
        <color theme="1"/>
        <rFont val="Arial"/>
      </rPr>
      <t xml:space="preserve"> nebo </t>
    </r>
    <r>
      <rPr>
        <b/>
        <sz val="12"/>
        <color rgb="FFFF0000"/>
        <rFont val="Arial"/>
      </rPr>
      <t>MAX</t>
    </r>
    <r>
      <rPr>
        <sz val="12"/>
        <color theme="1"/>
        <rFont val="Arial"/>
      </rPr>
      <t xml:space="preserve">)
</t>
    </r>
    <r>
      <rPr>
        <b/>
        <sz val="12"/>
        <color rgb="FFC00000"/>
        <rFont val="Arial"/>
      </rPr>
      <t>NEMAZAT!!!</t>
    </r>
  </si>
  <si>
    <r>
      <rPr>
        <sz val="12"/>
        <color theme="1"/>
        <rFont val="Arial"/>
      </rPr>
      <t xml:space="preserve">Celá část navržené dotace (bez halířů)
</t>
    </r>
    <r>
      <rPr>
        <b/>
        <sz val="12"/>
        <color rgb="FFC00000"/>
        <rFont val="Arial"/>
      </rPr>
      <t>NEMAZAT!!!</t>
    </r>
  </si>
  <si>
    <r>
      <rPr>
        <sz val="12"/>
        <color theme="1"/>
        <rFont val="Arial"/>
      </rPr>
      <t xml:space="preserve">Zbytel po odečtemí celých částí
</t>
    </r>
    <r>
      <rPr>
        <b/>
        <sz val="12"/>
        <color rgb="FFC00000"/>
        <rFont val="Arial"/>
      </rPr>
      <t>NEMAZAT!!!</t>
    </r>
  </si>
  <si>
    <r>
      <rPr>
        <b/>
        <sz val="12"/>
        <color theme="1"/>
        <rFont val="Calibri"/>
      </rPr>
      <t xml:space="preserve">dopočet pro 4. skrutinium
</t>
    </r>
    <r>
      <rPr>
        <i/>
        <sz val="12"/>
        <color rgb="FFC00000"/>
        <rFont val="Calibri"/>
      </rPr>
      <t>(Součet zbytku [haléřů] bude přidělen žadateli s nejmenší dotací, nebo prvnímu z nich, pokud jich bude více)</t>
    </r>
  </si>
  <si>
    <t>1.</t>
  </si>
  <si>
    <t>OS 1</t>
  </si>
  <si>
    <t>SK Mladé z.s.</t>
  </si>
  <si>
    <t>Celkem´= 107, Svaz=107</t>
  </si>
  <si>
    <t>ano</t>
  </si>
  <si>
    <t>2.</t>
  </si>
  <si>
    <t>OS 2</t>
  </si>
  <si>
    <t>Sportovní klub moderní gymnastika Máj České Budějovice, z.s.</t>
  </si>
  <si>
    <t>Celkem = 111, svaz + ČUS = 111</t>
  </si>
  <si>
    <t>3.</t>
  </si>
  <si>
    <t>OS 3</t>
  </si>
  <si>
    <t>Plavecký klub - ŠIK ČB, z. s.</t>
  </si>
  <si>
    <t>Celkem = 312, Svaz = 312, ČUS =312</t>
  </si>
  <si>
    <t>4.</t>
  </si>
  <si>
    <t>Merkur České Budějovice z.s.</t>
  </si>
  <si>
    <t>Celkem = 125, Svaz= 51 ČUS = 74</t>
  </si>
  <si>
    <t>5.</t>
  </si>
  <si>
    <t>BOX CLUB TÁTY NĚMCE z.s.</t>
  </si>
  <si>
    <t>Celkem=111; svaz=111</t>
  </si>
  <si>
    <t>6.</t>
  </si>
  <si>
    <t>Děti do bruslí s.z.</t>
  </si>
  <si>
    <t>Celkem = 57</t>
  </si>
  <si>
    <t>ne</t>
  </si>
  <si>
    <t>7.</t>
  </si>
  <si>
    <t>OS 7</t>
  </si>
  <si>
    <t>TJ Motor z.s.</t>
  </si>
  <si>
    <t>Celkem= 57, Svaz= 30, ČUS=20, ner.7</t>
  </si>
  <si>
    <t>8.</t>
  </si>
  <si>
    <t>OS 8</t>
  </si>
  <si>
    <t>Škola volejbalu s.z.</t>
  </si>
  <si>
    <t>Celkem=171, Svaz=171</t>
  </si>
  <si>
    <t>9.</t>
  </si>
  <si>
    <t>OS 9</t>
  </si>
  <si>
    <t>Triatlonový sportovní klub České Budějovice z.s.</t>
  </si>
  <si>
    <t>Celkem = 22, Česká triatlonová federace = 16, ČUS = 22</t>
  </si>
  <si>
    <t>10.</t>
  </si>
  <si>
    <t>OS 10</t>
  </si>
  <si>
    <t>SK Meťák z.s.</t>
  </si>
  <si>
    <t>Celkem= 392, Svaz= 367, ČUS==25</t>
  </si>
  <si>
    <t>11.</t>
  </si>
  <si>
    <t>OS 11</t>
  </si>
  <si>
    <t>SK TŘEBÍN, z.s.</t>
  </si>
  <si>
    <t>Celkem = 93, Jihočeský krajský volejbalový svaz = 93</t>
  </si>
  <si>
    <t>12.</t>
  </si>
  <si>
    <t>OS 12</t>
  </si>
  <si>
    <t>Tělocvičná jednota Sokol České Budějovice</t>
  </si>
  <si>
    <t>Celkem= 960, svaz=654, ČUS=306</t>
  </si>
  <si>
    <t>13.</t>
  </si>
  <si>
    <t>OS 13</t>
  </si>
  <si>
    <t>PLAVÁNÍ České Budějovice</t>
  </si>
  <si>
    <t>Celekm=310;Svaz=270, ČUS=270</t>
  </si>
  <si>
    <t>14.</t>
  </si>
  <si>
    <t>OS 15</t>
  </si>
  <si>
    <t>Sportovní klub JUDO České Budějovice</t>
  </si>
  <si>
    <t>15.</t>
  </si>
  <si>
    <t>OS 16</t>
  </si>
  <si>
    <t>Florbalová akademie České Budějovice, z.s.</t>
  </si>
  <si>
    <t>Celkem= 489;Svaz=431, nereg.=58</t>
  </si>
  <si>
    <t>16.</t>
  </si>
  <si>
    <t>OS 17</t>
  </si>
  <si>
    <t>Bruslařský klub České Budějovice z.s.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</si>
  <si>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</si>
  <si>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</si>
  <si>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</si>
  <si>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</si>
  <si>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</si>
  <si>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</si>
  <si>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</si>
  <si>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</si>
  <si>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</si>
  <si>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</si>
  <si>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</si>
  <si>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</si>
  <si>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</si>
  <si>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</si>
  <si>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</si>
  <si>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</si>
  <si>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</si>
  <si>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Součet</t>
  </si>
  <si>
    <t>strop</t>
  </si>
  <si>
    <t>Celkem rozdělovaná dotace města =DM =</t>
  </si>
  <si>
    <t>Úprava vzorce = hodnota nákladů na mládež</t>
  </si>
  <si>
    <t>Koeficient = K =</t>
  </si>
  <si>
    <t>DM/NMC</t>
  </si>
  <si>
    <t>Nájmy</t>
  </si>
  <si>
    <t>= K + L</t>
  </si>
  <si>
    <t>Strop</t>
  </si>
  <si>
    <t>Režie</t>
  </si>
  <si>
    <t>= P x (M) + K + L</t>
  </si>
  <si>
    <t>2.skrutinium</t>
  </si>
  <si>
    <t>Koeficient</t>
  </si>
  <si>
    <t>Počet registrovaných členů</t>
  </si>
  <si>
    <t>Počet členů, Počet členů registrovaných příslušným svazem</t>
  </si>
  <si>
    <t>Celoroční činnost</t>
  </si>
  <si>
    <t>Věrohodnost žádosti</t>
  </si>
  <si>
    <t>Prokazatelnost nákladů</t>
  </si>
  <si>
    <t>Chybovost vyúčtování v předchozím roce</t>
  </si>
  <si>
    <t>Nedostatky ve vyúčtování dotací od města v předchozím roce za všechna opatření</t>
  </si>
  <si>
    <t>Naplňování smluv (s městem)</t>
  </si>
  <si>
    <t>Přiměřenost nákladů v místě a čase obvyklých</t>
  </si>
  <si>
    <t>SEZNAM VYBRANÝCH ŽÁDOSTÍ (PŘÍLOHA č. 1 K PROTOKOLU)</t>
  </si>
  <si>
    <t>Název dotačního programu:</t>
  </si>
  <si>
    <t>Dotační program města České Budějovice na podporu sportu v roce 2024</t>
  </si>
  <si>
    <t>Opatření</t>
  </si>
  <si>
    <t>č. 1 - "Příspěvek na činnost výkonnostních mládežnických sportovních klubů"</t>
  </si>
  <si>
    <t>Hodnotící komise</t>
  </si>
  <si>
    <t>Sportovní komise</t>
  </si>
  <si>
    <t>Přítomnost členů</t>
  </si>
  <si>
    <t>dle prezenční listiny</t>
  </si>
  <si>
    <t>Jednání hodnotící komise</t>
  </si>
  <si>
    <t xml:space="preserve">Věcně příslušný odbor: </t>
  </si>
  <si>
    <t>školství a tělovýchovy (OŠT)</t>
  </si>
  <si>
    <t>OPATŘENÍ Č.1  - Příspěvek na činnost výkonnostních mládežnických sportovních klubů</t>
  </si>
  <si>
    <t xml:space="preserve">Alokovaná částka v tis. Kč: 9 400                                                                                                                                                                                                                                                                                                                                                                                                             Min. - max. výše dotace v tis Kč:               10 - 800       </t>
  </si>
  <si>
    <t>Projekt                                                                                                (název)</t>
  </si>
  <si>
    <t>Navržená dotace</t>
  </si>
  <si>
    <t>Vybráno</t>
  </si>
  <si>
    <t>Zamítnuto</t>
  </si>
  <si>
    <t>Příspěvek na činnost výkonnostních mládežnických sportovních klubů</t>
  </si>
  <si>
    <t>ANO</t>
  </si>
  <si>
    <t>OS 18</t>
  </si>
  <si>
    <t>Tělovýchovná jednota KOH-I-NOOR České Budějovice s.z.</t>
  </si>
  <si>
    <t>Celkem=189, Svaz=189</t>
  </si>
  <si>
    <t>OS 19</t>
  </si>
  <si>
    <t>LTC VITON České Budějovice, z.s.</t>
  </si>
  <si>
    <t>Celkem= 200, Svaz=77, neregist.123</t>
  </si>
  <si>
    <t>OS 20</t>
  </si>
  <si>
    <t>Basketbalový sportovní klub České Budějovice , z.s.</t>
  </si>
  <si>
    <t>Celkem= 298, svaz=274</t>
  </si>
  <si>
    <t>OS 22</t>
  </si>
  <si>
    <t>Orel Jednota České Budějovice</t>
  </si>
  <si>
    <t>OS 23</t>
  </si>
  <si>
    <t>Sportovní klub policie České Budějovice,s.z.</t>
  </si>
  <si>
    <t>OS 24</t>
  </si>
  <si>
    <t>Warriors CB,z.s.</t>
  </si>
  <si>
    <t>OS 25</t>
  </si>
  <si>
    <t>TJ SK čéčova Č.Budějovice, z.s.</t>
  </si>
  <si>
    <t>Celkem=180, svaz=180</t>
  </si>
  <si>
    <t>Celkem=25, Svaz=25</t>
  </si>
  <si>
    <t>OS 26</t>
  </si>
  <si>
    <t>HC Mad Bull z.s.</t>
  </si>
  <si>
    <t>Celkem=190, Svaz=173, ČUS=17</t>
  </si>
  <si>
    <t>OS 27</t>
  </si>
  <si>
    <t>TJ Meteor České Bdějovice, z.s.</t>
  </si>
  <si>
    <t>Celekm= 170, Svaz=143, ČUS=170</t>
  </si>
  <si>
    <t>Os 28</t>
  </si>
  <si>
    <t>HOCH sport ČB, z.s.</t>
  </si>
  <si>
    <t>celkem = 74, Svaz =74</t>
  </si>
  <si>
    <t>OS 29</t>
  </si>
  <si>
    <t>SK Vodní slalom České Budějovice</t>
  </si>
  <si>
    <t>Celkem= 54, svaz=54</t>
  </si>
  <si>
    <t>OS 31</t>
  </si>
  <si>
    <t xml:space="preserve">SK Čtyři Dvory, z.s </t>
  </si>
  <si>
    <t>Celkem=274, svaz=216, ČUS=274</t>
  </si>
  <si>
    <t>OS 32</t>
  </si>
  <si>
    <t>FC NOVÉ HODĚJOVICE, z.s.</t>
  </si>
  <si>
    <t>Celkem=119, svaz=119</t>
  </si>
  <si>
    <t>OS 33</t>
  </si>
  <si>
    <t>JFA ČB, z.s.</t>
  </si>
  <si>
    <t>Celkem=125, Svaz=99, ČUS=99, neregist.26</t>
  </si>
  <si>
    <t>OS 34</t>
  </si>
  <si>
    <t>FBC Štíři České Budějovice, z.s.</t>
  </si>
  <si>
    <t>OS 35</t>
  </si>
  <si>
    <t>celkem=543, svaz=293, ČUS =250</t>
  </si>
  <si>
    <t>Celkem=132, svaz=102, ČUS=30</t>
  </si>
  <si>
    <t>Celkem=54, Svaz=50</t>
  </si>
  <si>
    <t>OS 32/v OP2</t>
  </si>
  <si>
    <t>Rugby Club České Budějovice, z.s.</t>
  </si>
  <si>
    <t>Celkem=78, Svaz=78</t>
  </si>
  <si>
    <t>Celkem= 641, Svaz=548, neregist.=93</t>
  </si>
  <si>
    <t>Celkem=318, Svaz=289, nereg.=29</t>
  </si>
  <si>
    <t>Celkem = 468, Svaz=443, nereg.=25</t>
  </si>
  <si>
    <t>přiznání počtu sportovců, nepřiměřené náklady</t>
  </si>
  <si>
    <t>nejsou jejich sportovci</t>
  </si>
  <si>
    <t>TĚLOVÝCHOVNÁ JEDNOTA LOKOMOTIVA s.z.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</si>
</sst>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Kč&quot;"/>
    <numFmt numFmtId="165" formatCode="#,##0\ &quot;Kč&quot;"/>
    <numFmt numFmtId="166" formatCode="#,##0.0"/>
    <numFmt numFmtId="167" formatCode="#,##0.000"/>
  </numFmts>
  <fonts count="38">
    <font>
      <sz val="10"/>
      <color rgb="FF000000"/>
      <name val="Calibri"/>
      <scheme val="minor"/>
    </font>
    <font>
      <sz val="10"/>
      <color theme="1"/>
      <name val="Arial"/>
    </font>
    <font>
      <sz val="12"/>
      <color theme="1"/>
      <name val="Arial"/>
    </font>
    <font>
      <b/>
      <sz val="16"/>
      <color theme="1"/>
      <name val="Arial"/>
    </font>
    <font>
      <sz val="12"/>
      <color theme="0"/>
      <name val="Arial"/>
    </font>
    <font>
      <sz val="10"/>
      <color theme="0"/>
      <name val="Arial"/>
    </font>
    <font>
      <sz val="16"/>
      <color theme="1"/>
      <name val="Noto Sans Symbols"/>
    </font>
    <font>
      <b/>
      <sz val="11"/>
      <color theme="1"/>
      <name val="Arial"/>
    </font>
    <font>
      <sz val="10"/>
      <name val="Calibri"/>
    </font>
    <font>
      <b/>
      <sz val="14"/>
      <color theme="1"/>
      <name val="Arial"/>
    </font>
    <font>
      <b/>
      <sz val="12"/>
      <color theme="1"/>
      <name val="Calibri"/>
    </font>
    <font>
      <b/>
      <i/>
      <sz val="12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sz val="16"/>
      <color theme="1"/>
      <name val="Calibri"/>
    </font>
    <font>
      <sz val="16"/>
      <color theme="1"/>
      <name val="Arial"/>
    </font>
    <font>
      <b/>
      <sz val="12"/>
      <color theme="1"/>
      <name val="Arial"/>
    </font>
    <font>
      <b/>
      <sz val="11"/>
      <color theme="1"/>
      <name val="Inherit"/>
    </font>
    <font>
      <sz val="12"/>
      <color rgb="FF000000"/>
      <name val="Arial"/>
    </font>
    <font>
      <sz val="11"/>
      <color theme="1"/>
      <name val="Arial"/>
    </font>
    <font>
      <sz val="14"/>
      <color theme="1"/>
      <name val="Arial"/>
    </font>
    <font>
      <b/>
      <sz val="16"/>
      <color rgb="FF000000"/>
      <name val="Calibri"/>
    </font>
    <font>
      <b/>
      <sz val="12"/>
      <color rgb="FF000000"/>
      <name val="Calibri"/>
    </font>
    <font>
      <sz val="10"/>
      <color rgb="FFFF0000"/>
      <name val="Arial"/>
    </font>
    <font>
      <b/>
      <sz val="10"/>
      <color theme="1"/>
      <name val="Arial"/>
    </font>
    <font>
      <sz val="11"/>
      <color rgb="FF000000"/>
      <name val="Calibri"/>
    </font>
    <font>
      <b/>
      <u/>
      <sz val="12"/>
      <color theme="1"/>
      <name val="Arial"/>
    </font>
    <font>
      <b/>
      <u/>
      <sz val="14"/>
      <color theme="1"/>
      <name val="Calibri"/>
    </font>
    <font>
      <b/>
      <sz val="12"/>
      <color rgb="FFFF0000"/>
      <name val="Calibri"/>
    </font>
    <font>
      <b/>
      <sz val="12"/>
      <color rgb="FF0070C0"/>
      <name val="Calibri"/>
    </font>
    <font>
      <b/>
      <u/>
      <sz val="10"/>
      <color theme="1"/>
      <name val="Calibri"/>
    </font>
    <font>
      <b/>
      <sz val="12"/>
      <color rgb="FFFF0000"/>
      <name val="Arial"/>
    </font>
    <font>
      <b/>
      <sz val="12"/>
      <color rgb="FFC00000"/>
      <name val="Arial"/>
    </font>
    <font>
      <i/>
      <sz val="12"/>
      <color rgb="FFC00000"/>
      <name val="Calibri"/>
    </font>
    <font>
      <sz val="12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E5B8B7"/>
        <bgColor rgb="FFE5B8B7"/>
      </patternFill>
    </fill>
    <fill>
      <patternFill patternType="solid">
        <fgColor rgb="FF99CC00"/>
        <bgColor rgb="FF99CC00"/>
      </patternFill>
    </fill>
    <fill>
      <patternFill patternType="solid">
        <fgColor rgb="FFC2D69B"/>
        <bgColor rgb="FFC2D69B"/>
      </patternFill>
    </fill>
    <fill>
      <patternFill patternType="solid">
        <fgColor rgb="FFCCFFCC"/>
        <bgColor rgb="FFCCFFCC"/>
      </patternFill>
    </fill>
    <fill>
      <patternFill patternType="solid">
        <fgColor rgb="FFD8D8D8"/>
        <bgColor rgb="FFD8D8D8"/>
      </patternFill>
    </fill>
    <fill>
      <patternFill patternType="solid">
        <fgColor rgb="FFFF99CC"/>
        <bgColor rgb="FFFF99CC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FFDDE3"/>
        <bgColor rgb="FFFFDDE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D8D8D8"/>
      </patternFill>
    </fill>
    <fill>
      <patternFill patternType="solid">
        <fgColor rgb="FFFFC000"/>
        <bgColor rgb="FFFFDDE3"/>
      </patternFill>
    </fill>
    <fill>
      <patternFill patternType="solid">
        <fgColor rgb="FFFFC000"/>
        <bgColor rgb="FFBFBFBF"/>
      </patternFill>
    </fill>
  </fills>
  <borders count="7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hair">
        <color rgb="FFBFBFBF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BFBFBF"/>
      </top>
      <bottom style="hair">
        <color rgb="FFBFBFB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hair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/>
    <xf numFmtId="0" fontId="6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0" fontId="7" fillId="0" borderId="0" xfId="0" applyFont="1"/>
    <xf numFmtId="0" fontId="1" fillId="0" borderId="0" xfId="0" applyFont="1"/>
    <xf numFmtId="0" fontId="10" fillId="4" borderId="6" xfId="0" applyFont="1" applyFill="1" applyBorder="1" applyAlignment="1">
      <alignment horizontal="center" vertical="center" textRotation="90" wrapText="1"/>
    </xf>
    <xf numFmtId="0" fontId="10" fillId="4" borderId="7" xfId="0" applyFont="1" applyFill="1" applyBorder="1" applyAlignment="1">
      <alignment horizontal="center" vertical="center" textRotation="90" wrapText="1"/>
    </xf>
    <xf numFmtId="0" fontId="10" fillId="4" borderId="8" xfId="0" applyFont="1" applyFill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center" textRotation="90" wrapText="1"/>
    </xf>
    <xf numFmtId="0" fontId="10" fillId="5" borderId="10" xfId="0" applyFont="1" applyFill="1" applyBorder="1" applyAlignment="1">
      <alignment horizontal="center" vertical="center" textRotation="90" wrapText="1"/>
    </xf>
    <xf numFmtId="0" fontId="10" fillId="5" borderId="11" xfId="0" applyFont="1" applyFill="1" applyBorder="1" applyAlignment="1">
      <alignment horizontal="center" vertical="center" textRotation="90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textRotation="90" wrapText="1"/>
    </xf>
    <xf numFmtId="0" fontId="10" fillId="6" borderId="7" xfId="0" applyFont="1" applyFill="1" applyBorder="1" applyAlignment="1">
      <alignment horizontal="center" vertical="center" textRotation="90" wrapText="1"/>
    </xf>
    <xf numFmtId="0" fontId="11" fillId="5" borderId="12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3" fillId="8" borderId="10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4" fillId="9" borderId="13" xfId="0" applyFont="1" applyFill="1" applyBorder="1" applyAlignment="1">
      <alignment horizontal="center" vertical="center" wrapText="1"/>
    </xf>
    <xf numFmtId="0" fontId="1" fillId="0" borderId="14" xfId="0" applyFont="1" applyBorder="1"/>
    <xf numFmtId="0" fontId="15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textRotation="90" wrapText="1"/>
    </xf>
    <xf numFmtId="0" fontId="2" fillId="6" borderId="6" xfId="0" applyFont="1" applyFill="1" applyBorder="1" applyAlignment="1">
      <alignment horizontal="center" vertical="center" textRotation="90" wrapText="1"/>
    </xf>
    <xf numFmtId="4" fontId="2" fillId="6" borderId="7" xfId="0" applyNumberFormat="1" applyFont="1" applyFill="1" applyBorder="1" applyAlignment="1">
      <alignment horizontal="center" vertical="center" textRotation="90" wrapText="1"/>
    </xf>
    <xf numFmtId="4" fontId="2" fillId="6" borderId="8" xfId="0" applyNumberFormat="1" applyFont="1" applyFill="1" applyBorder="1" applyAlignment="1">
      <alignment horizontal="center" vertical="center" textRotation="90" wrapText="1"/>
    </xf>
    <xf numFmtId="0" fontId="10" fillId="6" borderId="10" xfId="0" applyFont="1" applyFill="1" applyBorder="1" applyAlignment="1">
      <alignment horizontal="center" vertical="center" textRotation="90" wrapText="1"/>
    </xf>
    <xf numFmtId="0" fontId="1" fillId="0" borderId="10" xfId="0" applyFont="1" applyBorder="1"/>
    <xf numFmtId="4" fontId="2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/>
    <xf numFmtId="0" fontId="1" fillId="0" borderId="2" xfId="0" applyFont="1" applyBorder="1" applyAlignment="1">
      <alignment horizontal="center"/>
    </xf>
    <xf numFmtId="0" fontId="16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vertical="center" wrapText="1"/>
    </xf>
    <xf numFmtId="3" fontId="2" fillId="0" borderId="20" xfId="0" applyNumberFormat="1" applyFont="1" applyBorder="1" applyAlignment="1">
      <alignment horizontal="center" vertical="center"/>
    </xf>
    <xf numFmtId="4" fontId="2" fillId="6" borderId="2" xfId="0" applyNumberFormat="1" applyFont="1" applyFill="1" applyBorder="1" applyAlignment="1">
      <alignment horizontal="center" vertical="center"/>
    </xf>
    <xf numFmtId="3" fontId="2" fillId="6" borderId="19" xfId="0" applyNumberFormat="1" applyFont="1" applyFill="1" applyBorder="1" applyAlignment="1">
      <alignment horizontal="center" vertical="center"/>
    </xf>
    <xf numFmtId="3" fontId="2" fillId="6" borderId="20" xfId="0" applyNumberFormat="1" applyFont="1" applyFill="1" applyBorder="1" applyAlignment="1">
      <alignment horizontal="center" vertical="center"/>
    </xf>
    <xf numFmtId="4" fontId="2" fillId="6" borderId="21" xfId="0" applyNumberFormat="1" applyFont="1" applyFill="1" applyBorder="1" applyAlignment="1">
      <alignment horizontal="center" vertical="center"/>
    </xf>
    <xf numFmtId="4" fontId="2" fillId="10" borderId="22" xfId="0" applyNumberFormat="1" applyFont="1" applyFill="1" applyBorder="1" applyAlignment="1">
      <alignment horizontal="center" vertical="center"/>
    </xf>
    <xf numFmtId="164" fontId="16" fillId="8" borderId="23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/>
    </xf>
    <xf numFmtId="165" fontId="3" fillId="0" borderId="24" xfId="0" applyNumberFormat="1" applyFont="1" applyBorder="1"/>
    <xf numFmtId="165" fontId="16" fillId="0" borderId="21" xfId="0" applyNumberFormat="1" applyFont="1" applyBorder="1" applyAlignment="1">
      <alignment horizontal="center" vertical="center"/>
    </xf>
    <xf numFmtId="0" fontId="1" fillId="0" borderId="25" xfId="0" applyFont="1" applyBorder="1"/>
    <xf numFmtId="0" fontId="2" fillId="6" borderId="26" xfId="0" applyFont="1" applyFill="1" applyBorder="1" applyAlignment="1">
      <alignment horizontal="center" vertical="center"/>
    </xf>
    <xf numFmtId="4" fontId="2" fillId="6" borderId="27" xfId="0" applyNumberFormat="1" applyFont="1" applyFill="1" applyBorder="1" applyAlignment="1">
      <alignment horizontal="center" vertical="center"/>
    </xf>
    <xf numFmtId="4" fontId="2" fillId="6" borderId="28" xfId="0" applyNumberFormat="1" applyFont="1" applyFill="1" applyBorder="1" applyAlignment="1">
      <alignment horizontal="center" vertical="center"/>
    </xf>
    <xf numFmtId="166" fontId="2" fillId="6" borderId="29" xfId="0" applyNumberFormat="1" applyFont="1" applyFill="1" applyBorder="1" applyAlignment="1">
      <alignment horizontal="center" vertical="center"/>
    </xf>
    <xf numFmtId="4" fontId="1" fillId="0" borderId="23" xfId="0" applyNumberFormat="1" applyFont="1" applyBorder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16" fillId="0" borderId="30" xfId="0" applyFont="1" applyBorder="1" applyAlignment="1">
      <alignment horizontal="center"/>
    </xf>
    <xf numFmtId="0" fontId="2" fillId="0" borderId="30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/>
    </xf>
    <xf numFmtId="3" fontId="2" fillId="6" borderId="31" xfId="0" applyNumberFormat="1" applyFont="1" applyFill="1" applyBorder="1" applyAlignment="1">
      <alignment horizontal="center" vertical="center"/>
    </xf>
    <xf numFmtId="3" fontId="2" fillId="6" borderId="2" xfId="0" applyNumberFormat="1" applyFont="1" applyFill="1" applyBorder="1" applyAlignment="1">
      <alignment horizontal="center" vertical="center"/>
    </xf>
    <xf numFmtId="4" fontId="2" fillId="6" borderId="17" xfId="0" applyNumberFormat="1" applyFont="1" applyFill="1" applyBorder="1" applyAlignment="1">
      <alignment horizontal="center" vertical="center"/>
    </xf>
    <xf numFmtId="4" fontId="2" fillId="10" borderId="32" xfId="0" applyNumberFormat="1" applyFont="1" applyFill="1" applyBorder="1" applyAlignment="1">
      <alignment horizontal="center" vertical="center"/>
    </xf>
    <xf numFmtId="164" fontId="16" fillId="8" borderId="29" xfId="0" applyNumberFormat="1" applyFont="1" applyFill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165" fontId="3" fillId="0" borderId="0" xfId="0" applyNumberFormat="1" applyFont="1"/>
    <xf numFmtId="165" fontId="16" fillId="0" borderId="17" xfId="0" applyNumberFormat="1" applyFont="1" applyBorder="1" applyAlignment="1">
      <alignment horizontal="center" vertical="center"/>
    </xf>
    <xf numFmtId="0" fontId="1" fillId="0" borderId="33" xfId="0" applyFont="1" applyBorder="1"/>
    <xf numFmtId="0" fontId="2" fillId="6" borderId="31" xfId="0" applyFont="1" applyFill="1" applyBorder="1" applyAlignment="1">
      <alignment horizontal="center" vertical="center"/>
    </xf>
    <xf numFmtId="4" fontId="1" fillId="0" borderId="29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8" fillId="0" borderId="31" xfId="0" applyFont="1" applyBorder="1" applyAlignment="1">
      <alignment horizontal="left" vertical="center"/>
    </xf>
    <xf numFmtId="4" fontId="1" fillId="0" borderId="0" xfId="0" applyNumberFormat="1" applyFont="1"/>
    <xf numFmtId="0" fontId="1" fillId="0" borderId="30" xfId="0" applyFont="1" applyBorder="1" applyAlignment="1">
      <alignment horizontal="left" wrapText="1"/>
    </xf>
    <xf numFmtId="0" fontId="2" fillId="0" borderId="31" xfId="0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41" xfId="0" applyFont="1" applyBorder="1"/>
    <xf numFmtId="3" fontId="22" fillId="3" borderId="13" xfId="0" applyNumberFormat="1" applyFont="1" applyFill="1" applyBorder="1" applyAlignment="1">
      <alignment vertical="center"/>
    </xf>
    <xf numFmtId="3" fontId="22" fillId="3" borderId="13" xfId="0" applyNumberFormat="1" applyFont="1" applyFill="1" applyBorder="1" applyAlignment="1">
      <alignment horizontal="center" vertical="center"/>
    </xf>
    <xf numFmtId="4" fontId="22" fillId="3" borderId="7" xfId="0" applyNumberFormat="1" applyFont="1" applyFill="1" applyBorder="1" applyAlignment="1">
      <alignment horizontal="center" vertical="center"/>
    </xf>
    <xf numFmtId="4" fontId="22" fillId="3" borderId="51" xfId="0" applyNumberFormat="1" applyFont="1" applyFill="1" applyBorder="1" applyAlignment="1">
      <alignment horizontal="center" vertical="center"/>
    </xf>
    <xf numFmtId="3" fontId="22" fillId="3" borderId="52" xfId="0" applyNumberFormat="1" applyFont="1" applyFill="1" applyBorder="1" applyAlignment="1">
      <alignment horizontal="center" vertical="center"/>
    </xf>
    <xf numFmtId="3" fontId="22" fillId="3" borderId="53" xfId="0" applyNumberFormat="1" applyFont="1" applyFill="1" applyBorder="1" applyAlignment="1">
      <alignment horizontal="center" vertical="center"/>
    </xf>
    <xf numFmtId="3" fontId="22" fillId="3" borderId="7" xfId="0" applyNumberFormat="1" applyFont="1" applyFill="1" applyBorder="1" applyAlignment="1">
      <alignment horizontal="center" vertical="center"/>
    </xf>
    <xf numFmtId="4" fontId="22" fillId="3" borderId="8" xfId="0" applyNumberFormat="1" applyFont="1" applyFill="1" applyBorder="1" applyAlignment="1">
      <alignment horizontal="center" vertical="center"/>
    </xf>
    <xf numFmtId="164" fontId="9" fillId="8" borderId="10" xfId="0" applyNumberFormat="1" applyFont="1" applyFill="1" applyBorder="1" applyAlignment="1">
      <alignment horizontal="center" vertical="center"/>
    </xf>
    <xf numFmtId="165" fontId="9" fillId="0" borderId="10" xfId="0" applyNumberFormat="1" applyFont="1" applyBorder="1"/>
    <xf numFmtId="165" fontId="16" fillId="0" borderId="0" xfId="0" applyNumberFormat="1" applyFont="1" applyAlignment="1">
      <alignment horizontal="center" vertical="center"/>
    </xf>
    <xf numFmtId="4" fontId="2" fillId="0" borderId="42" xfId="0" applyNumberFormat="1" applyFont="1" applyBorder="1" applyAlignment="1">
      <alignment horizontal="center" vertical="center"/>
    </xf>
    <xf numFmtId="4" fontId="2" fillId="0" borderId="43" xfId="0" applyNumberFormat="1" applyFont="1" applyBorder="1" applyAlignment="1">
      <alignment horizontal="center" vertical="center"/>
    </xf>
    <xf numFmtId="4" fontId="2" fillId="0" borderId="47" xfId="0" applyNumberFormat="1" applyFont="1" applyBorder="1" applyAlignment="1">
      <alignment horizontal="center" vertical="center"/>
    </xf>
    <xf numFmtId="167" fontId="1" fillId="0" borderId="0" xfId="0" applyNumberFormat="1" applyFont="1"/>
    <xf numFmtId="3" fontId="1" fillId="0" borderId="0" xfId="0" applyNumberFormat="1" applyFont="1"/>
    <xf numFmtId="3" fontId="23" fillId="0" borderId="0" xfId="0" applyNumberFormat="1" applyFont="1"/>
    <xf numFmtId="0" fontId="1" fillId="9" borderId="10" xfId="0" applyFont="1" applyFill="1" applyBorder="1" applyAlignment="1">
      <alignment horizontal="center" vertical="center"/>
    </xf>
    <xf numFmtId="3" fontId="24" fillId="9" borderId="19" xfId="0" applyNumberFormat="1" applyFont="1" applyFill="1" applyBorder="1" applyAlignment="1">
      <alignment vertical="center" wrapText="1"/>
    </xf>
    <xf numFmtId="3" fontId="24" fillId="9" borderId="54" xfId="0" applyNumberFormat="1" applyFont="1" applyFill="1" applyBorder="1" applyAlignment="1">
      <alignment vertical="center" wrapText="1"/>
    </xf>
    <xf numFmtId="3" fontId="1" fillId="9" borderId="20" xfId="0" applyNumberFormat="1" applyFont="1" applyFill="1" applyBorder="1" applyAlignment="1">
      <alignment horizontal="center" vertical="center"/>
    </xf>
    <xf numFmtId="3" fontId="1" fillId="9" borderId="21" xfId="0" applyNumberFormat="1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24" fillId="0" borderId="31" xfId="0" applyFont="1" applyBorder="1" applyAlignment="1">
      <alignment vertical="center"/>
    </xf>
    <xf numFmtId="0" fontId="24" fillId="0" borderId="55" xfId="0" applyFont="1" applyBorder="1" applyAlignment="1">
      <alignment vertical="center"/>
    </xf>
    <xf numFmtId="0" fontId="25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3" fontId="24" fillId="0" borderId="31" xfId="0" applyNumberFormat="1" applyFont="1" applyBorder="1" applyAlignment="1">
      <alignment vertical="center"/>
    </xf>
    <xf numFmtId="3" fontId="24" fillId="0" borderId="55" xfId="0" applyNumberFormat="1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24" fillId="0" borderId="45" xfId="0" applyFont="1" applyBorder="1" applyAlignment="1">
      <alignment vertical="center"/>
    </xf>
    <xf numFmtId="0" fontId="24" fillId="0" borderId="56" xfId="0" applyFont="1" applyBorder="1" applyAlignment="1">
      <alignment vertical="center"/>
    </xf>
    <xf numFmtId="3" fontId="1" fillId="0" borderId="42" xfId="0" applyNumberFormat="1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26" fillId="0" borderId="0" xfId="0" applyFont="1"/>
    <xf numFmtId="0" fontId="1" fillId="0" borderId="0" xfId="0" applyFont="1" applyAlignment="1">
      <alignment wrapText="1"/>
    </xf>
    <xf numFmtId="0" fontId="1" fillId="0" borderId="20" xfId="0" applyFont="1" applyBorder="1"/>
    <xf numFmtId="0" fontId="1" fillId="0" borderId="21" xfId="0" applyFont="1" applyBorder="1"/>
    <xf numFmtId="0" fontId="1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 textRotation="90" wrapText="1"/>
    </xf>
    <xf numFmtId="0" fontId="10" fillId="5" borderId="68" xfId="0" applyFont="1" applyFill="1" applyBorder="1" applyAlignment="1">
      <alignment horizontal="center" vertical="center" wrapText="1"/>
    </xf>
    <xf numFmtId="0" fontId="10" fillId="5" borderId="69" xfId="0" applyFont="1" applyFill="1" applyBorder="1" applyAlignment="1">
      <alignment horizontal="center" vertical="center" wrapText="1"/>
    </xf>
    <xf numFmtId="0" fontId="27" fillId="5" borderId="6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textRotation="90"/>
    </xf>
    <xf numFmtId="0" fontId="16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left" vertical="center"/>
    </xf>
    <xf numFmtId="0" fontId="2" fillId="12" borderId="10" xfId="0" applyFont="1" applyFill="1" applyBorder="1" applyAlignment="1">
      <alignment vertical="center" wrapText="1"/>
    </xf>
    <xf numFmtId="0" fontId="2" fillId="0" borderId="10" xfId="0" applyFont="1" applyBorder="1" applyAlignment="1">
      <alignment wrapText="1"/>
    </xf>
    <xf numFmtId="164" fontId="16" fillId="0" borderId="10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65" fontId="9" fillId="5" borderId="70" xfId="0" applyNumberFormat="1" applyFont="1" applyFill="1" applyBorder="1" applyAlignment="1">
      <alignment horizontal="center" vertical="center"/>
    </xf>
    <xf numFmtId="0" fontId="1" fillId="5" borderId="71" xfId="0" applyFont="1" applyFill="1" applyBorder="1"/>
    <xf numFmtId="0" fontId="1" fillId="5" borderId="72" xfId="0" applyFont="1" applyFill="1" applyBorder="1"/>
    <xf numFmtId="0" fontId="34" fillId="0" borderId="21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165" fontId="35" fillId="0" borderId="34" xfId="0" applyNumberFormat="1" applyFont="1" applyBorder="1" applyAlignment="1">
      <alignment horizontal="center" vertical="center"/>
    </xf>
    <xf numFmtId="0" fontId="34" fillId="0" borderId="31" xfId="0" applyFont="1" applyBorder="1" applyAlignment="1">
      <alignment horizontal="left" vertical="center"/>
    </xf>
    <xf numFmtId="0" fontId="34" fillId="0" borderId="2" xfId="0" applyFont="1" applyBorder="1" applyAlignment="1">
      <alignment vertical="center" wrapText="1"/>
    </xf>
    <xf numFmtId="165" fontId="36" fillId="0" borderId="17" xfId="0" applyNumberFormat="1" applyFont="1" applyBorder="1" applyAlignment="1">
      <alignment horizontal="center" vertical="center"/>
    </xf>
    <xf numFmtId="165" fontId="35" fillId="0" borderId="20" xfId="0" applyNumberFormat="1" applyFont="1" applyBorder="1" applyAlignment="1">
      <alignment horizontal="center" vertical="center"/>
    </xf>
    <xf numFmtId="4" fontId="16" fillId="7" borderId="10" xfId="0" applyNumberFormat="1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34" fillId="0" borderId="0" xfId="0" applyNumberFormat="1" applyFont="1" applyAlignment="1">
      <alignment horizontal="center"/>
    </xf>
    <xf numFmtId="0" fontId="37" fillId="0" borderId="0" xfId="0" applyFont="1" applyAlignment="1">
      <alignment horizontal="center"/>
    </xf>
    <xf numFmtId="4" fontId="34" fillId="13" borderId="0" xfId="0" applyNumberFormat="1" applyFont="1" applyFill="1" applyAlignment="1">
      <alignment horizontal="center"/>
    </xf>
    <xf numFmtId="4" fontId="0" fillId="0" borderId="0" xfId="0" applyNumberFormat="1"/>
    <xf numFmtId="0" fontId="1" fillId="0" borderId="30" xfId="0" applyFont="1" applyBorder="1" applyAlignment="1">
      <alignment wrapText="1"/>
    </xf>
    <xf numFmtId="0" fontId="8" fillId="0" borderId="55" xfId="0" applyFont="1" applyBorder="1"/>
    <xf numFmtId="0" fontId="1" fillId="0" borderId="34" xfId="0" applyFont="1" applyBorder="1"/>
    <xf numFmtId="0" fontId="8" fillId="0" borderId="58" xfId="0" applyFont="1" applyBorder="1"/>
    <xf numFmtId="0" fontId="8" fillId="0" borderId="59" xfId="0" applyFont="1" applyBorder="1"/>
    <xf numFmtId="0" fontId="1" fillId="0" borderId="44" xfId="0" applyFont="1" applyBorder="1" applyAlignment="1">
      <alignment wrapText="1"/>
    </xf>
    <xf numFmtId="0" fontId="8" fillId="0" borderId="56" xfId="0" applyFont="1" applyBorder="1"/>
    <xf numFmtId="0" fontId="1" fillId="0" borderId="46" xfId="0" applyFont="1" applyBorder="1"/>
    <xf numFmtId="0" fontId="8" fillId="0" borderId="60" xfId="0" applyFont="1" applyBorder="1"/>
    <xf numFmtId="0" fontId="8" fillId="0" borderId="61" xfId="0" applyFont="1" applyBorder="1"/>
    <xf numFmtId="0" fontId="1" fillId="0" borderId="18" xfId="0" applyFont="1" applyBorder="1" applyAlignment="1">
      <alignment wrapText="1"/>
    </xf>
    <xf numFmtId="0" fontId="8" fillId="0" borderId="57" xfId="0" applyFont="1" applyBorder="1"/>
    <xf numFmtId="0" fontId="1" fillId="0" borderId="34" xfId="0" applyFont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/>
    </xf>
    <xf numFmtId="0" fontId="8" fillId="0" borderId="4" xfId="0" applyFont="1" applyBorder="1"/>
    <xf numFmtId="0" fontId="8" fillId="0" borderId="5" xfId="0" applyFont="1" applyBorder="1"/>
    <xf numFmtId="0" fontId="9" fillId="3" borderId="3" xfId="0" applyFont="1" applyFill="1" applyBorder="1" applyAlignment="1">
      <alignment horizontal="center" vertical="center" wrapText="1"/>
    </xf>
    <xf numFmtId="0" fontId="21" fillId="3" borderId="48" xfId="0" applyFont="1" applyFill="1" applyBorder="1" applyAlignment="1">
      <alignment vertical="center"/>
    </xf>
    <xf numFmtId="0" fontId="8" fillId="0" borderId="49" xfId="0" applyFont="1" applyBorder="1"/>
    <xf numFmtId="0" fontId="8" fillId="0" borderId="50" xfId="0" applyFont="1" applyBorder="1"/>
    <xf numFmtId="0" fontId="16" fillId="0" borderId="0" xfId="0" applyFont="1" applyAlignment="1">
      <alignment horizontal="left" vertical="top" wrapText="1"/>
    </xf>
    <xf numFmtId="0" fontId="0" fillId="0" borderId="0" xfId="0"/>
    <xf numFmtId="0" fontId="24" fillId="0" borderId="3" xfId="0" applyFont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0" fontId="9" fillId="5" borderId="3" xfId="0" applyFont="1" applyFill="1" applyBorder="1" applyAlignment="1">
      <alignment vertical="center"/>
    </xf>
    <xf numFmtId="0" fontId="16" fillId="0" borderId="3" xfId="0" applyFont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/>
    </xf>
    <xf numFmtId="0" fontId="21" fillId="5" borderId="3" xfId="0" applyFont="1" applyFill="1" applyBorder="1" applyAlignment="1">
      <alignment vertical="center"/>
    </xf>
    <xf numFmtId="14" fontId="16" fillId="0" borderId="3" xfId="0" applyNumberFormat="1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3" fillId="11" borderId="62" xfId="0" applyFont="1" applyFill="1" applyBorder="1" applyAlignment="1">
      <alignment horizontal="center" vertical="center"/>
    </xf>
    <xf numFmtId="0" fontId="8" fillId="0" borderId="63" xfId="0" applyFont="1" applyBorder="1"/>
    <xf numFmtId="0" fontId="8" fillId="0" borderId="64" xfId="0" applyFont="1" applyBorder="1"/>
    <xf numFmtId="0" fontId="8" fillId="0" borderId="65" xfId="0" applyFont="1" applyBorder="1"/>
    <xf numFmtId="0" fontId="8" fillId="0" borderId="66" xfId="0" applyFont="1" applyBorder="1"/>
    <xf numFmtId="0" fontId="8" fillId="0" borderId="67" xfId="0" applyFont="1" applyBorder="1"/>
    <xf numFmtId="0" fontId="9" fillId="0" borderId="3" xfId="0" applyFont="1" applyBorder="1" applyAlignment="1">
      <alignment vertical="center" wrapText="1"/>
    </xf>
    <xf numFmtId="0" fontId="16" fillId="14" borderId="30" xfId="0" applyFont="1" applyFill="1" applyBorder="1" applyAlignment="1">
      <alignment horizontal="center"/>
    </xf>
    <xf numFmtId="0" fontId="2" fillId="14" borderId="30" xfId="0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vertical="center" wrapText="1"/>
    </xf>
    <xf numFmtId="3" fontId="2" fillId="14" borderId="2" xfId="0" applyNumberFormat="1" applyFont="1" applyFill="1" applyBorder="1" applyAlignment="1">
      <alignment horizontal="center" vertical="center"/>
    </xf>
    <xf numFmtId="4" fontId="2" fillId="15" borderId="2" xfId="0" applyNumberFormat="1" applyFont="1" applyFill="1" applyBorder="1" applyAlignment="1">
      <alignment horizontal="center" vertical="center"/>
    </xf>
    <xf numFmtId="0" fontId="34" fillId="14" borderId="17" xfId="0" applyFont="1" applyFill="1" applyBorder="1" applyAlignment="1">
      <alignment horizontal="center" vertical="center" wrapText="1"/>
    </xf>
    <xf numFmtId="3" fontId="2" fillId="15" borderId="31" xfId="0" applyNumberFormat="1" applyFont="1" applyFill="1" applyBorder="1" applyAlignment="1">
      <alignment horizontal="center" vertical="center"/>
    </xf>
    <xf numFmtId="3" fontId="2" fillId="15" borderId="2" xfId="0" applyNumberFormat="1" applyFont="1" applyFill="1" applyBorder="1" applyAlignment="1">
      <alignment horizontal="center" vertical="center"/>
    </xf>
    <xf numFmtId="4" fontId="2" fillId="15" borderId="17" xfId="0" applyNumberFormat="1" applyFont="1" applyFill="1" applyBorder="1" applyAlignment="1">
      <alignment horizontal="center" vertical="center"/>
    </xf>
    <xf numFmtId="4" fontId="2" fillId="16" borderId="32" xfId="0" applyNumberFormat="1" applyFont="1" applyFill="1" applyBorder="1" applyAlignment="1">
      <alignment horizontal="center" vertical="center"/>
    </xf>
    <xf numFmtId="164" fontId="16" fillId="17" borderId="29" xfId="0" applyNumberFormat="1" applyFont="1" applyFill="1" applyBorder="1" applyAlignment="1">
      <alignment horizontal="center" vertical="center"/>
    </xf>
    <xf numFmtId="0" fontId="1" fillId="14" borderId="30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/>
    </xf>
    <xf numFmtId="165" fontId="3" fillId="14" borderId="0" xfId="0" applyNumberFormat="1" applyFont="1" applyFill="1"/>
    <xf numFmtId="165" fontId="35" fillId="14" borderId="2" xfId="0" applyNumberFormat="1" applyFont="1" applyFill="1" applyBorder="1" applyAlignment="1">
      <alignment horizontal="center" vertical="center"/>
    </xf>
    <xf numFmtId="165" fontId="16" fillId="14" borderId="17" xfId="0" applyNumberFormat="1" applyFont="1" applyFill="1" applyBorder="1" applyAlignment="1">
      <alignment horizontal="center" vertical="center"/>
    </xf>
    <xf numFmtId="0" fontId="20" fillId="14" borderId="2" xfId="0" applyFont="1" applyFill="1" applyBorder="1" applyAlignment="1">
      <alignment vertical="center" wrapText="1"/>
    </xf>
    <xf numFmtId="0" fontId="1" fillId="14" borderId="31" xfId="0" applyFont="1" applyFill="1" applyBorder="1" applyAlignment="1">
      <alignment horizontal="center" vertical="center" wrapText="1"/>
    </xf>
    <xf numFmtId="165" fontId="35" fillId="14" borderId="34" xfId="0" applyNumberFormat="1" applyFont="1" applyFill="1" applyBorder="1" applyAlignment="1">
      <alignment horizontal="center" vertical="center"/>
    </xf>
    <xf numFmtId="0" fontId="18" fillId="14" borderId="31" xfId="0" applyFont="1" applyFill="1" applyBorder="1" applyAlignment="1">
      <alignment horizontal="left" vertical="center"/>
    </xf>
    <xf numFmtId="0" fontId="2" fillId="14" borderId="31" xfId="0" applyFont="1" applyFill="1" applyBorder="1" applyAlignment="1">
      <alignment horizontal="left" vertical="center" wrapText="1"/>
    </xf>
    <xf numFmtId="0" fontId="16" fillId="14" borderId="2" xfId="0" applyFont="1" applyFill="1" applyBorder="1" applyAlignment="1">
      <alignment horizontal="center" vertical="center" wrapText="1"/>
    </xf>
    <xf numFmtId="0" fontId="2" fillId="14" borderId="31" xfId="0" applyFont="1" applyFill="1" applyBorder="1" applyAlignment="1">
      <alignment horizontal="left" vertical="center"/>
    </xf>
    <xf numFmtId="0" fontId="1" fillId="14" borderId="30" xfId="0" applyFont="1" applyFill="1" applyBorder="1" applyAlignment="1">
      <alignment horizontal="left" wrapText="1"/>
    </xf>
    <xf numFmtId="0" fontId="1" fillId="14" borderId="31" xfId="0" applyFont="1" applyFill="1" applyBorder="1" applyAlignment="1">
      <alignment horizontal="center" wrapText="1"/>
    </xf>
    <xf numFmtId="0" fontId="1" fillId="14" borderId="36" xfId="0" applyFont="1" applyFill="1" applyBorder="1" applyAlignment="1">
      <alignment horizontal="left" wrapText="1"/>
    </xf>
    <xf numFmtId="0" fontId="2" fillId="14" borderId="36" xfId="0" applyFont="1" applyFill="1" applyBorder="1" applyAlignment="1">
      <alignment horizontal="center" vertical="center"/>
    </xf>
    <xf numFmtId="0" fontId="18" fillId="14" borderId="37" xfId="0" applyFont="1" applyFill="1" applyBorder="1" applyAlignment="1">
      <alignment horizontal="left" vertical="center"/>
    </xf>
    <xf numFmtId="0" fontId="2" fillId="14" borderId="38" xfId="0" applyFont="1" applyFill="1" applyBorder="1" applyAlignment="1">
      <alignment vertical="center" wrapText="1"/>
    </xf>
    <xf numFmtId="3" fontId="2" fillId="14" borderId="38" xfId="0" applyNumberFormat="1" applyFont="1" applyFill="1" applyBorder="1" applyAlignment="1">
      <alignment horizontal="center" vertical="center"/>
    </xf>
    <xf numFmtId="0" fontId="34" fillId="14" borderId="39" xfId="0" applyFont="1" applyFill="1" applyBorder="1" applyAlignment="1">
      <alignment horizontal="center" vertical="center" wrapText="1"/>
    </xf>
    <xf numFmtId="165" fontId="35" fillId="14" borderId="40" xfId="0" applyNumberFormat="1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/>
    </xf>
    <xf numFmtId="0" fontId="34" fillId="0" borderId="17" xfId="0" applyFont="1" applyFill="1" applyBorder="1" applyAlignment="1">
      <alignment horizontal="center" vertical="center" wrapText="1"/>
    </xf>
    <xf numFmtId="3" fontId="2" fillId="0" borderId="31" xfId="0" applyNumberFormat="1" applyFont="1" applyFill="1" applyBorder="1" applyAlignment="1">
      <alignment horizontal="center" vertical="center"/>
    </xf>
    <xf numFmtId="4" fontId="2" fillId="0" borderId="17" xfId="0" applyNumberFormat="1" applyFont="1" applyFill="1" applyBorder="1" applyAlignment="1">
      <alignment horizontal="center" vertical="center"/>
    </xf>
    <xf numFmtId="4" fontId="2" fillId="0" borderId="32" xfId="0" applyNumberFormat="1" applyFont="1" applyFill="1" applyBorder="1" applyAlignment="1">
      <alignment horizontal="center" vertical="center"/>
    </xf>
    <xf numFmtId="164" fontId="16" fillId="0" borderId="29" xfId="0" applyNumberFormat="1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center"/>
    </xf>
    <xf numFmtId="165" fontId="3" fillId="0" borderId="0" xfId="0" applyNumberFormat="1" applyFont="1" applyFill="1"/>
    <xf numFmtId="165" fontId="35" fillId="0" borderId="34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outlinePr summaryRight="0"/>
    <pageSetUpPr fitToPage="1"/>
  </sheetPr>
  <dimension ref="A1:AW998"/>
  <sheetViews>
    <sheetView showGridLines="0" tabSelected="1" zoomScale="60" zoomScaleNormal="60" workbookViewId="0">
      <pane xSplit="9" ySplit="4" topLeftCell="J5" activePane="bottomRight" state="frozen"/>
      <selection pane="topRight" activeCell="J1" sqref="J1"/>
      <selection pane="bottomLeft" activeCell="A5" sqref="A5"/>
      <selection pane="bottomRight" activeCell="Z30" sqref="Z30"/>
    </sheetView>
  </sheetViews>
  <sheetFormatPr defaultColWidth="14.42578125" defaultRowHeight="15" customHeight="1" outlineLevelCol="1"/>
  <cols>
    <col min="1" max="1" width="4" customWidth="1"/>
    <col min="2" max="2" width="9.7109375" style="162" customWidth="1"/>
    <col min="3" max="3" width="6.28515625" style="162" customWidth="1"/>
    <col min="4" max="4" width="10.28515625" style="162" customWidth="1"/>
    <col min="5" max="5" width="2.5703125" customWidth="1"/>
    <col min="6" max="6" width="4.28515625" customWidth="1"/>
    <col min="7" max="7" width="11.42578125" customWidth="1"/>
    <col min="8" max="8" width="10.5703125" hidden="1" customWidth="1" outlineLevel="1"/>
    <col min="9" max="9" width="74.85546875" bestFit="1" customWidth="1" outlineLevel="1"/>
    <col min="10" max="10" width="15.85546875" customWidth="1"/>
    <col min="11" max="11" width="17.140625" customWidth="1" collapsed="1"/>
    <col min="12" max="12" width="23.5703125" hidden="1" customWidth="1" outlineLevel="1"/>
    <col min="13" max="13" width="16.28515625" hidden="1" customWidth="1" outlineLevel="1"/>
    <col min="14" max="14" width="17.85546875" hidden="1" customWidth="1" outlineLevel="1"/>
    <col min="15" max="15" width="13.85546875" hidden="1" customWidth="1" outlineLevel="1"/>
    <col min="16" max="16" width="14.5703125" hidden="1" customWidth="1" outlineLevel="1"/>
    <col min="17" max="17" width="10.28515625" hidden="1" customWidth="1" outlineLevel="1"/>
    <col min="18" max="18" width="56" hidden="1" customWidth="1" outlineLevel="1"/>
    <col min="19" max="19" width="19.85546875" hidden="1" customWidth="1" outlineLevel="1"/>
    <col min="20" max="20" width="25.5703125" customWidth="1"/>
    <col min="21" max="21" width="19.7109375" customWidth="1"/>
    <col min="22" max="22" width="21.7109375" customWidth="1"/>
    <col min="23" max="23" width="20.85546875" customWidth="1"/>
    <col min="24" max="24" width="22.28515625" customWidth="1"/>
    <col min="25" max="25" width="29" customWidth="1"/>
    <col min="26" max="26" width="22.7109375" customWidth="1"/>
    <col min="27" max="27" width="14.140625" hidden="1" customWidth="1"/>
    <col min="28" max="28" width="2.5703125" hidden="1" customWidth="1"/>
    <col min="29" max="29" width="23.85546875" customWidth="1"/>
    <col min="30" max="30" width="12.7109375" customWidth="1"/>
    <col min="31" max="36" width="8.85546875" hidden="1" customWidth="1"/>
    <col min="37" max="37" width="11.85546875" customWidth="1"/>
    <col min="38" max="38" width="14" customWidth="1"/>
    <col min="39" max="39" width="19" customWidth="1"/>
    <col min="40" max="40" width="15.42578125" customWidth="1"/>
    <col min="41" max="41" width="19" customWidth="1"/>
    <col min="42" max="42" width="23.85546875" customWidth="1"/>
    <col min="43" max="43" width="24.5703125" customWidth="1"/>
    <col min="44" max="44" width="15" customWidth="1"/>
    <col min="45" max="45" width="12" customWidth="1"/>
    <col min="46" max="46" width="17" customWidth="1"/>
    <col min="47" max="47" width="14.85546875" customWidth="1"/>
    <col min="48" max="49" width="8.7109375" customWidth="1"/>
  </cols>
  <sheetData>
    <row r="1" spans="2:49" ht="13.5" customHeight="1">
      <c r="B1" s="2"/>
      <c r="C1" s="2"/>
      <c r="D1" s="2"/>
      <c r="F1" s="1"/>
      <c r="G1" s="2"/>
      <c r="AL1" s="2"/>
      <c r="AM1" s="3"/>
      <c r="AN1" s="3"/>
      <c r="AO1" s="3"/>
      <c r="AQ1" s="1"/>
      <c r="AR1" s="1"/>
      <c r="AS1" s="1"/>
    </row>
    <row r="2" spans="2:49" ht="30" customHeight="1" thickBot="1">
      <c r="B2" s="2"/>
      <c r="C2" s="2"/>
      <c r="D2" s="2"/>
      <c r="F2" s="1"/>
      <c r="G2" s="2"/>
      <c r="I2" s="4" t="s">
        <v>0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5"/>
      <c r="W2" s="5"/>
      <c r="X2" s="6"/>
      <c r="Y2" s="5"/>
      <c r="AK2" s="7"/>
      <c r="AL2" s="8" t="s">
        <v>1</v>
      </c>
      <c r="AM2" s="9">
        <f>SUM(AM5:AM37)</f>
        <v>9399987</v>
      </c>
      <c r="AN2" s="9">
        <f>SUM(AN5:AN37)</f>
        <v>12.999999998770363</v>
      </c>
      <c r="AO2" s="9">
        <f>SUM(AO5:AO37)</f>
        <v>9399999.9999999981</v>
      </c>
      <c r="AQ2" s="1"/>
      <c r="AR2" s="1"/>
      <c r="AS2" s="1"/>
      <c r="AT2" s="10"/>
      <c r="AU2" s="11"/>
      <c r="AW2" s="12"/>
    </row>
    <row r="3" spans="2:49" ht="45.75" customHeight="1" thickBot="1">
      <c r="B3" s="2">
        <f>SUM(B6:B37)</f>
        <v>0.98924008078336434</v>
      </c>
      <c r="C3" s="2">
        <f>SUM(C6:C37)</f>
        <v>0.99139779082309387</v>
      </c>
      <c r="D3" s="2">
        <f>SUM(D6:D37)</f>
        <v>76255939.780074984</v>
      </c>
      <c r="F3" s="180" t="s">
        <v>2</v>
      </c>
      <c r="G3" s="181"/>
      <c r="H3" s="181"/>
      <c r="I3" s="181"/>
      <c r="J3" s="181"/>
      <c r="K3" s="181"/>
      <c r="L3" s="181"/>
      <c r="M3" s="181"/>
      <c r="N3" s="181"/>
      <c r="O3" s="181"/>
      <c r="P3" s="181"/>
      <c r="Q3" s="181"/>
      <c r="R3" s="182"/>
      <c r="S3" s="183" t="s">
        <v>3</v>
      </c>
      <c r="T3" s="181"/>
      <c r="U3" s="181"/>
      <c r="V3" s="181"/>
      <c r="W3" s="181"/>
      <c r="X3" s="181"/>
      <c r="Y3" s="181"/>
      <c r="Z3" s="182"/>
      <c r="AA3" s="1"/>
      <c r="AK3" s="12"/>
      <c r="AL3" s="2"/>
      <c r="AM3" s="3"/>
      <c r="AN3" s="3"/>
      <c r="AO3" s="3"/>
      <c r="AQ3" s="1"/>
      <c r="AR3" s="1"/>
      <c r="AS3" s="1"/>
      <c r="AT3" s="1"/>
      <c r="AU3" s="11"/>
      <c r="AW3" s="12"/>
    </row>
    <row r="4" spans="2:49" ht="167.25" customHeight="1" thickBot="1">
      <c r="B4" s="13" t="s">
        <v>4</v>
      </c>
      <c r="C4" s="14" t="s">
        <v>5</v>
      </c>
      <c r="D4" s="15" t="s">
        <v>6</v>
      </c>
      <c r="E4" s="16"/>
      <c r="F4" s="17" t="s">
        <v>7</v>
      </c>
      <c r="G4" s="17" t="s">
        <v>8</v>
      </c>
      <c r="H4" s="18" t="s">
        <v>9</v>
      </c>
      <c r="I4" s="19" t="s">
        <v>10</v>
      </c>
      <c r="J4" s="20" t="s">
        <v>11</v>
      </c>
      <c r="K4" s="20" t="s">
        <v>12</v>
      </c>
      <c r="L4" s="20" t="s">
        <v>13</v>
      </c>
      <c r="M4" s="20" t="s">
        <v>14</v>
      </c>
      <c r="N4" s="20" t="s">
        <v>15</v>
      </c>
      <c r="O4" s="20" t="s">
        <v>16</v>
      </c>
      <c r="P4" s="20" t="s">
        <v>17</v>
      </c>
      <c r="Q4" s="21" t="s">
        <v>18</v>
      </c>
      <c r="R4" s="22" t="s">
        <v>19</v>
      </c>
      <c r="S4" s="23" t="s">
        <v>20</v>
      </c>
      <c r="T4" s="24" t="s">
        <v>21</v>
      </c>
      <c r="U4" s="24" t="s">
        <v>22</v>
      </c>
      <c r="V4" s="24" t="s">
        <v>23</v>
      </c>
      <c r="W4" s="25" t="s">
        <v>24</v>
      </c>
      <c r="X4" s="26" t="s">
        <v>25</v>
      </c>
      <c r="Y4" s="27" t="s">
        <v>26</v>
      </c>
      <c r="Z4" s="28" t="s">
        <v>27</v>
      </c>
      <c r="AA4" s="29" t="s">
        <v>28</v>
      </c>
      <c r="AB4" s="30"/>
      <c r="AC4" s="31" t="s">
        <v>29</v>
      </c>
      <c r="AD4" s="32" t="s">
        <v>30</v>
      </c>
      <c r="AK4" s="12"/>
      <c r="AL4" s="33" t="s">
        <v>31</v>
      </c>
      <c r="AM4" s="34" t="s">
        <v>32</v>
      </c>
      <c r="AN4" s="35" t="s">
        <v>33</v>
      </c>
      <c r="AO4" s="36" t="s">
        <v>34</v>
      </c>
      <c r="AP4" s="37"/>
      <c r="AQ4" s="38"/>
      <c r="AR4" s="38"/>
      <c r="AS4" s="38"/>
      <c r="AT4" s="39"/>
      <c r="AU4" s="40"/>
    </row>
    <row r="5" spans="2:49" ht="20.25">
      <c r="B5" s="158">
        <f t="shared" ref="B5:B37" si="0">IF(V5&gt;$L$43,0,IF(U5&gt;J5,0,$V5/SUMIF($AL$5:$AL$37,0,$V$5:$V$37)))</f>
        <v>1.0759919216635608E-2</v>
      </c>
      <c r="C5" s="122">
        <f t="shared" ref="C5:C37" si="1">U5/$U$38</f>
        <v>8.6022091769065844E-3</v>
      </c>
      <c r="D5" s="117">
        <f t="shared" ref="D5:D37" si="2">S5*X5</f>
        <v>661661.29382352938</v>
      </c>
      <c r="F5" s="42" t="s">
        <v>35</v>
      </c>
      <c r="G5" s="43">
        <v>1409</v>
      </c>
      <c r="H5" s="44" t="s">
        <v>36</v>
      </c>
      <c r="I5" s="45" t="s">
        <v>37</v>
      </c>
      <c r="J5" s="46">
        <v>270000</v>
      </c>
      <c r="K5" s="46">
        <v>1477495.77</v>
      </c>
      <c r="L5" s="46">
        <v>394001</v>
      </c>
      <c r="M5" s="46">
        <v>25200</v>
      </c>
      <c r="N5" s="46">
        <v>305320.37</v>
      </c>
      <c r="O5" s="46">
        <v>136</v>
      </c>
      <c r="P5" s="46">
        <v>108</v>
      </c>
      <c r="Q5" s="47">
        <f t="shared" ref="Q5:Q37" si="3">IF(O5=0,0,P5/O5)</f>
        <v>0.79411764705882348</v>
      </c>
      <c r="R5" s="150" t="s">
        <v>38</v>
      </c>
      <c r="S5" s="48">
        <f t="shared" ref="S5:S37" si="4">Q5*(N5)+M5+L5</f>
        <v>661661.29382352938</v>
      </c>
      <c r="T5" s="49">
        <f t="shared" ref="T5:T38" si="5">$L$44*S5</f>
        <v>76980.600725889381</v>
      </c>
      <c r="U5" s="47">
        <f t="shared" ref="U5:U37" si="6">$L$44*D5</f>
        <v>76980.600725889381</v>
      </c>
      <c r="V5" s="47">
        <f t="shared" ref="V5:V37" si="7">IF(U5&gt;J5,J5,IF(U5&gt;$L$43,$L$43,IF(C5*$T$38&gt;$L$43,$L$43,C5*$T$38)))</f>
        <v>80860.766262921898</v>
      </c>
      <c r="W5" s="50">
        <f t="shared" ref="W5:W37" si="8">IF(U5&gt;$L$43,0,IF(U5&gt;J5,0,($K$43-$V$38)*B5))+V5</f>
        <v>83765.971101508199</v>
      </c>
      <c r="X5" s="51">
        <v>1</v>
      </c>
      <c r="Y5" s="52">
        <f>AR5</f>
        <v>98666.999999999069</v>
      </c>
      <c r="Z5" s="53"/>
      <c r="AA5" s="54" t="s">
        <v>39</v>
      </c>
      <c r="AB5" s="55">
        <v>196184</v>
      </c>
      <c r="AC5" s="156">
        <v>172993</v>
      </c>
      <c r="AD5" s="56" t="s">
        <v>39</v>
      </c>
      <c r="AE5" s="57"/>
      <c r="AF5" s="57"/>
      <c r="AG5" s="57"/>
      <c r="AH5" s="57"/>
      <c r="AI5" s="57"/>
      <c r="AJ5" s="57"/>
      <c r="AK5" s="57"/>
      <c r="AL5" s="58">
        <f t="shared" ref="AL5:AL37" si="9">IF(U5&gt;$L$43,1,IF(U5&gt;J5,1,0))</f>
        <v>0</v>
      </c>
      <c r="AM5" s="59">
        <f t="shared" ref="AM5:AM37" si="10">INT(W5)</f>
        <v>83765</v>
      </c>
      <c r="AN5" s="60">
        <f t="shared" ref="AN5:AN37" si="11">W5-AM5</f>
        <v>0.9711015081993537</v>
      </c>
      <c r="AO5" s="61">
        <f>IF(AND(AM5=MIN($AM$5:$AM$37),COUNTIF($AM$5:AM5,AM5)=1),AM5+$AN$38,AM5)</f>
        <v>83765</v>
      </c>
      <c r="AP5" s="62">
        <f t="shared" ref="AP5:AP37" si="12">IF(U5&gt;$L$43,0,IF(V5&gt;=J5,0,($K$43-$V$38)*B5))+V5</f>
        <v>83765.971101508199</v>
      </c>
      <c r="AQ5" s="163">
        <f>AO5</f>
        <v>83765</v>
      </c>
      <c r="AR5" s="163">
        <f>AQ5+AR41</f>
        <v>98666.999999999069</v>
      </c>
      <c r="AS5" s="63"/>
      <c r="AT5" s="1"/>
      <c r="AU5" s="11"/>
      <c r="AW5" s="12"/>
    </row>
    <row r="6" spans="2:49" ht="24" customHeight="1">
      <c r="B6" s="158">
        <f t="shared" si="0"/>
        <v>3.7609182710307672E-2</v>
      </c>
      <c r="C6" s="122">
        <f t="shared" si="1"/>
        <v>3.0067331374233442E-2</v>
      </c>
      <c r="D6" s="117">
        <f t="shared" si="2"/>
        <v>2312707</v>
      </c>
      <c r="F6" s="205" t="s">
        <v>40</v>
      </c>
      <c r="G6" s="206">
        <v>1377</v>
      </c>
      <c r="H6" s="207" t="s">
        <v>41</v>
      </c>
      <c r="I6" s="208" t="s">
        <v>42</v>
      </c>
      <c r="J6" s="209">
        <v>800000</v>
      </c>
      <c r="K6" s="209">
        <v>2865926</v>
      </c>
      <c r="L6" s="209">
        <v>1655959</v>
      </c>
      <c r="M6" s="209">
        <v>656748</v>
      </c>
      <c r="N6" s="209">
        <v>0</v>
      </c>
      <c r="O6" s="209">
        <v>0</v>
      </c>
      <c r="P6" s="209">
        <v>0</v>
      </c>
      <c r="Q6" s="210">
        <f t="shared" si="3"/>
        <v>0</v>
      </c>
      <c r="R6" s="211" t="s">
        <v>43</v>
      </c>
      <c r="S6" s="212">
        <f t="shared" si="4"/>
        <v>2312707</v>
      </c>
      <c r="T6" s="213">
        <f t="shared" si="5"/>
        <v>269070.55894741899</v>
      </c>
      <c r="U6" s="210">
        <f t="shared" si="6"/>
        <v>269070.55894741899</v>
      </c>
      <c r="V6" s="210">
        <f t="shared" si="7"/>
        <v>282632.91491779435</v>
      </c>
      <c r="W6" s="214">
        <f t="shared" si="8"/>
        <v>292787.48739974521</v>
      </c>
      <c r="X6" s="215">
        <v>1</v>
      </c>
      <c r="Y6" s="216">
        <f t="shared" ref="Y6:Y37" si="13">AR6</f>
        <v>292787</v>
      </c>
      <c r="Z6" s="217"/>
      <c r="AA6" s="218" t="s">
        <v>39</v>
      </c>
      <c r="AB6" s="219">
        <v>333508</v>
      </c>
      <c r="AC6" s="220">
        <v>351359</v>
      </c>
      <c r="AD6" s="221" t="s">
        <v>39</v>
      </c>
      <c r="AE6" s="76"/>
      <c r="AF6" s="76"/>
      <c r="AG6" s="76"/>
      <c r="AH6" s="76"/>
      <c r="AI6" s="76"/>
      <c r="AJ6" s="76"/>
      <c r="AK6" s="76"/>
      <c r="AL6" s="77">
        <f t="shared" si="9"/>
        <v>0</v>
      </c>
      <c r="AM6" s="47">
        <f t="shared" si="10"/>
        <v>292787</v>
      </c>
      <c r="AN6" s="70">
        <f t="shared" si="11"/>
        <v>0.4873997452086769</v>
      </c>
      <c r="AO6" s="61">
        <f>IF(AND(AM6=MIN($AM$5:$AM$37),COUNTIF($AM$5:AM6,AM6)=1),AM6+$AN$38,AM6)</f>
        <v>292787</v>
      </c>
      <c r="AP6" s="78">
        <f t="shared" si="12"/>
        <v>292787.48739974521</v>
      </c>
      <c r="AQ6" s="163">
        <f t="shared" ref="AQ6:AQ36" si="14">AO6</f>
        <v>292787</v>
      </c>
      <c r="AR6" s="163">
        <f>AQ6</f>
        <v>292787</v>
      </c>
      <c r="AS6" s="63"/>
      <c r="AT6" s="1"/>
      <c r="AU6" s="11"/>
      <c r="AW6" s="12"/>
    </row>
    <row r="7" spans="2:49" ht="20.25">
      <c r="B7" s="158">
        <f t="shared" si="0"/>
        <v>3.4434211065086671E-2</v>
      </c>
      <c r="C7" s="122">
        <f t="shared" si="1"/>
        <v>2.75290437093305E-2</v>
      </c>
      <c r="D7" s="117">
        <f t="shared" si="2"/>
        <v>2117468.0019801981</v>
      </c>
      <c r="F7" s="205" t="s">
        <v>44</v>
      </c>
      <c r="G7" s="206">
        <v>1392</v>
      </c>
      <c r="H7" s="207" t="s">
        <v>45</v>
      </c>
      <c r="I7" s="222" t="s">
        <v>46</v>
      </c>
      <c r="J7" s="209">
        <v>800000</v>
      </c>
      <c r="K7" s="209">
        <v>12217000</v>
      </c>
      <c r="L7" s="209">
        <v>1838535</v>
      </c>
      <c r="M7" s="209">
        <v>1177540</v>
      </c>
      <c r="N7" s="209">
        <v>1400456</v>
      </c>
      <c r="O7" s="209">
        <v>202</v>
      </c>
      <c r="P7" s="209">
        <v>74</v>
      </c>
      <c r="Q7" s="210">
        <f t="shared" si="3"/>
        <v>0.36633663366336633</v>
      </c>
      <c r="R7" s="211" t="s">
        <v>47</v>
      </c>
      <c r="S7" s="212">
        <f t="shared" si="4"/>
        <v>3529113.3366336636</v>
      </c>
      <c r="T7" s="213">
        <f t="shared" si="5"/>
        <v>410592.65098294365</v>
      </c>
      <c r="U7" s="210">
        <f t="shared" si="6"/>
        <v>246355.59058976619</v>
      </c>
      <c r="V7" s="210">
        <f t="shared" si="7"/>
        <v>258773.0108677067</v>
      </c>
      <c r="W7" s="214">
        <f t="shared" si="8"/>
        <v>268070.33314169972</v>
      </c>
      <c r="X7" s="215">
        <v>0.6</v>
      </c>
      <c r="Y7" s="216">
        <f t="shared" si="13"/>
        <v>268070</v>
      </c>
      <c r="Z7" s="223"/>
      <c r="AA7" s="218" t="s">
        <v>39</v>
      </c>
      <c r="AB7" s="219">
        <v>750000</v>
      </c>
      <c r="AC7" s="224">
        <v>244994</v>
      </c>
      <c r="AD7" s="221" t="s">
        <v>39</v>
      </c>
      <c r="AE7" s="76"/>
      <c r="AF7" s="76"/>
      <c r="AG7" s="76"/>
      <c r="AH7" s="76"/>
      <c r="AI7" s="76"/>
      <c r="AJ7" s="76"/>
      <c r="AK7" s="76"/>
      <c r="AL7" s="77">
        <f t="shared" si="9"/>
        <v>0</v>
      </c>
      <c r="AM7" s="47">
        <f t="shared" si="10"/>
        <v>268070</v>
      </c>
      <c r="AN7" s="70">
        <f t="shared" si="11"/>
        <v>0.33314169972436503</v>
      </c>
      <c r="AO7" s="61">
        <f>IF(AND(AM7=MIN($AM$5:$AM$37),COUNTIF($AM$5:AM7,AM7)=1),AM7+$AN$38,AM7)</f>
        <v>268070</v>
      </c>
      <c r="AP7" s="78">
        <f t="shared" si="12"/>
        <v>268070.33314169972</v>
      </c>
      <c r="AQ7" s="163">
        <f t="shared" si="14"/>
        <v>268070</v>
      </c>
      <c r="AR7" s="163">
        <f t="shared" ref="AR7:AR37" si="15">AQ7</f>
        <v>268070</v>
      </c>
      <c r="AS7" s="63"/>
      <c r="AT7" s="81"/>
    </row>
    <row r="8" spans="2:49" ht="20.25">
      <c r="B8" s="158">
        <f t="shared" si="0"/>
        <v>3.8359412679784183E-2</v>
      </c>
      <c r="C8" s="122">
        <f t="shared" si="1"/>
        <v>3.0667116093643174E-2</v>
      </c>
      <c r="D8" s="117">
        <f t="shared" si="2"/>
        <v>2358841.0017777779</v>
      </c>
      <c r="F8" s="205" t="s">
        <v>48</v>
      </c>
      <c r="G8" s="206">
        <v>1408</v>
      </c>
      <c r="H8" s="225" t="s">
        <v>36</v>
      </c>
      <c r="I8" s="208" t="s">
        <v>49</v>
      </c>
      <c r="J8" s="209">
        <v>315000</v>
      </c>
      <c r="K8" s="209">
        <v>3002634</v>
      </c>
      <c r="L8" s="209">
        <v>2080816</v>
      </c>
      <c r="M8" s="209">
        <v>101580</v>
      </c>
      <c r="N8" s="209">
        <v>305385.58</v>
      </c>
      <c r="O8" s="209">
        <v>225</v>
      </c>
      <c r="P8" s="209">
        <v>130</v>
      </c>
      <c r="Q8" s="210">
        <f t="shared" si="3"/>
        <v>0.57777777777777772</v>
      </c>
      <c r="R8" s="211" t="s">
        <v>50</v>
      </c>
      <c r="S8" s="212">
        <f t="shared" si="4"/>
        <v>2358841.0017777779</v>
      </c>
      <c r="T8" s="213">
        <f t="shared" si="5"/>
        <v>274437.99271435442</v>
      </c>
      <c r="U8" s="210">
        <f t="shared" si="6"/>
        <v>274437.99271435442</v>
      </c>
      <c r="V8" s="210">
        <f t="shared" si="7"/>
        <v>288270.89128024585</v>
      </c>
      <c r="W8" s="214">
        <f t="shared" si="8"/>
        <v>298628.02771211986</v>
      </c>
      <c r="X8" s="215">
        <v>1</v>
      </c>
      <c r="Y8" s="216">
        <f t="shared" si="13"/>
        <v>298628</v>
      </c>
      <c r="Z8" s="223"/>
      <c r="AA8" s="218" t="s">
        <v>39</v>
      </c>
      <c r="AB8" s="219">
        <v>134340</v>
      </c>
      <c r="AC8" s="224">
        <v>311946</v>
      </c>
      <c r="AD8" s="221" t="s">
        <v>39</v>
      </c>
      <c r="AE8" s="76"/>
      <c r="AF8" s="76"/>
      <c r="AG8" s="76"/>
      <c r="AH8" s="76"/>
      <c r="AI8" s="76"/>
      <c r="AJ8" s="76"/>
      <c r="AK8" s="76"/>
      <c r="AL8" s="77">
        <f t="shared" si="9"/>
        <v>0</v>
      </c>
      <c r="AM8" s="47">
        <f t="shared" si="10"/>
        <v>298628</v>
      </c>
      <c r="AN8" s="70">
        <f t="shared" si="11"/>
        <v>2.7712119859643281E-2</v>
      </c>
      <c r="AO8" s="61">
        <f>IF(AND(AM8=MIN($AM$5:$AM$37),COUNTIF($AM$5:AM8,AM8)=1),AM8+$AN$38,AM8)</f>
        <v>298628</v>
      </c>
      <c r="AP8" s="78">
        <f t="shared" si="12"/>
        <v>298628.02771211986</v>
      </c>
      <c r="AQ8" s="163">
        <f t="shared" si="14"/>
        <v>298628</v>
      </c>
      <c r="AR8" s="163">
        <f t="shared" si="15"/>
        <v>298628</v>
      </c>
      <c r="AS8" s="63"/>
      <c r="AT8" s="83"/>
    </row>
    <row r="9" spans="2:49" ht="20.25">
      <c r="B9" s="158">
        <f t="shared" si="0"/>
        <v>1.0663074379177734E-2</v>
      </c>
      <c r="C9" s="122">
        <f t="shared" si="1"/>
        <v>8.524784845669214E-3</v>
      </c>
      <c r="D9" s="117">
        <f t="shared" si="2"/>
        <v>655706</v>
      </c>
      <c r="F9" s="64" t="s">
        <v>51</v>
      </c>
      <c r="G9" s="65">
        <v>1428</v>
      </c>
      <c r="H9" s="82" t="s">
        <v>36</v>
      </c>
      <c r="I9" s="66" t="s">
        <v>52</v>
      </c>
      <c r="J9" s="67">
        <v>220000</v>
      </c>
      <c r="K9" s="67">
        <v>839076</v>
      </c>
      <c r="L9" s="67">
        <v>510000</v>
      </c>
      <c r="M9" s="67">
        <v>145706</v>
      </c>
      <c r="N9" s="67">
        <v>0</v>
      </c>
      <c r="O9" s="67">
        <v>0</v>
      </c>
      <c r="P9" s="67">
        <v>0</v>
      </c>
      <c r="Q9" s="47">
        <f t="shared" si="3"/>
        <v>0</v>
      </c>
      <c r="R9" s="151" t="s">
        <v>53</v>
      </c>
      <c r="S9" s="68">
        <f t="shared" si="4"/>
        <v>655706</v>
      </c>
      <c r="T9" s="69">
        <f t="shared" si="5"/>
        <v>76287.735508724756</v>
      </c>
      <c r="U9" s="47">
        <f t="shared" si="6"/>
        <v>76287.735508724756</v>
      </c>
      <c r="V9" s="47">
        <f t="shared" si="7"/>
        <v>80132.977549290605</v>
      </c>
      <c r="W9" s="70">
        <f t="shared" si="8"/>
        <v>83012.034041898645</v>
      </c>
      <c r="X9" s="71">
        <v>1</v>
      </c>
      <c r="Y9" s="72">
        <f t="shared" si="13"/>
        <v>83012</v>
      </c>
      <c r="Z9" s="80"/>
      <c r="AA9" s="41" t="s">
        <v>39</v>
      </c>
      <c r="AB9" s="74">
        <v>256065</v>
      </c>
      <c r="AC9" s="152">
        <v>77799</v>
      </c>
      <c r="AD9" s="75" t="s">
        <v>39</v>
      </c>
      <c r="AE9" s="76"/>
      <c r="AF9" s="76"/>
      <c r="AG9" s="76"/>
      <c r="AH9" s="76"/>
      <c r="AI9" s="76"/>
      <c r="AJ9" s="76"/>
      <c r="AK9" s="76"/>
      <c r="AL9" s="77">
        <f t="shared" si="9"/>
        <v>0</v>
      </c>
      <c r="AM9" s="47">
        <f t="shared" si="10"/>
        <v>83012</v>
      </c>
      <c r="AN9" s="70">
        <f t="shared" si="11"/>
        <v>3.4041898645227775E-2</v>
      </c>
      <c r="AO9" s="61">
        <f>IF(AND(AM9=MIN($AM$5:$AM$37),COUNTIF($AM$5:AM9,AM9)=1),AM9+$AN$38,AM9)</f>
        <v>83012</v>
      </c>
      <c r="AP9" s="78">
        <f t="shared" si="12"/>
        <v>83012.034041898645</v>
      </c>
      <c r="AQ9" s="163">
        <f t="shared" si="14"/>
        <v>83012</v>
      </c>
      <c r="AR9" s="163">
        <f t="shared" si="15"/>
        <v>83012</v>
      </c>
      <c r="AS9" s="63"/>
    </row>
    <row r="10" spans="2:49" ht="20.25">
      <c r="B10" s="158">
        <f t="shared" si="0"/>
        <v>0</v>
      </c>
      <c r="C10" s="122">
        <f t="shared" si="1"/>
        <v>0</v>
      </c>
      <c r="D10" s="117">
        <f t="shared" si="2"/>
        <v>0</v>
      </c>
      <c r="F10" s="64" t="s">
        <v>54</v>
      </c>
      <c r="G10" s="65">
        <v>1427</v>
      </c>
      <c r="H10" s="82" t="s">
        <v>36</v>
      </c>
      <c r="I10" s="66" t="s">
        <v>55</v>
      </c>
      <c r="J10" s="67">
        <v>284781</v>
      </c>
      <c r="K10" s="67">
        <v>372270</v>
      </c>
      <c r="L10" s="67">
        <v>208881</v>
      </c>
      <c r="M10" s="67">
        <v>172500</v>
      </c>
      <c r="N10" s="67">
        <v>0</v>
      </c>
      <c r="O10" s="67">
        <v>0</v>
      </c>
      <c r="P10" s="67">
        <v>0</v>
      </c>
      <c r="Q10" s="47">
        <f t="shared" si="3"/>
        <v>0</v>
      </c>
      <c r="R10" s="151" t="s">
        <v>56</v>
      </c>
      <c r="S10" s="68">
        <f t="shared" si="4"/>
        <v>381381</v>
      </c>
      <c r="T10" s="69">
        <f t="shared" si="5"/>
        <v>44371.55197001851</v>
      </c>
      <c r="U10" s="47">
        <f t="shared" si="6"/>
        <v>0</v>
      </c>
      <c r="V10" s="47">
        <f t="shared" si="7"/>
        <v>0</v>
      </c>
      <c r="W10" s="70">
        <f t="shared" si="8"/>
        <v>0</v>
      </c>
      <c r="X10" s="71">
        <v>0</v>
      </c>
      <c r="Y10" s="72">
        <f t="shared" si="13"/>
        <v>0</v>
      </c>
      <c r="Z10" s="73" t="s">
        <v>208</v>
      </c>
      <c r="AA10" s="41" t="s">
        <v>39</v>
      </c>
      <c r="AB10" s="74">
        <v>452857</v>
      </c>
      <c r="AC10" s="152">
        <v>0</v>
      </c>
      <c r="AD10" s="75" t="s">
        <v>57</v>
      </c>
      <c r="AE10" s="76"/>
      <c r="AF10" s="76"/>
      <c r="AG10" s="76"/>
      <c r="AH10" s="76"/>
      <c r="AI10" s="76"/>
      <c r="AJ10" s="76"/>
      <c r="AK10" s="76"/>
      <c r="AL10" s="77">
        <f t="shared" si="9"/>
        <v>0</v>
      </c>
      <c r="AM10" s="47">
        <f t="shared" si="10"/>
        <v>0</v>
      </c>
      <c r="AN10" s="70">
        <f t="shared" si="11"/>
        <v>0</v>
      </c>
      <c r="AO10" s="61">
        <f>IF(AND(AM10=MIN($AM$5:$AM$37),COUNTIF($AM$5:AM10,AM10)=1),AM10+$AN$38,AM10)</f>
        <v>12.999999998770363</v>
      </c>
      <c r="AP10" s="78">
        <f t="shared" si="12"/>
        <v>0</v>
      </c>
      <c r="AQ10" s="163">
        <v>0</v>
      </c>
      <c r="AR10" s="163">
        <f t="shared" si="15"/>
        <v>0</v>
      </c>
      <c r="AS10" s="63"/>
    </row>
    <row r="11" spans="2:49" ht="20.25">
      <c r="B11" s="158">
        <f t="shared" si="0"/>
        <v>1.6360018140157018E-2</v>
      </c>
      <c r="C11" s="122">
        <f t="shared" si="1"/>
        <v>1.3079308064138127E-2</v>
      </c>
      <c r="D11" s="117">
        <f t="shared" si="2"/>
        <v>1006029</v>
      </c>
      <c r="F11" s="64" t="s">
        <v>58</v>
      </c>
      <c r="G11" s="65">
        <v>1412</v>
      </c>
      <c r="H11" s="82" t="s">
        <v>59</v>
      </c>
      <c r="I11" s="66" t="s">
        <v>60</v>
      </c>
      <c r="J11" s="67">
        <v>800000</v>
      </c>
      <c r="K11" s="67">
        <v>1448529</v>
      </c>
      <c r="L11" s="67">
        <v>908994</v>
      </c>
      <c r="M11" s="67">
        <v>70394</v>
      </c>
      <c r="N11" s="67">
        <v>266410</v>
      </c>
      <c r="O11" s="67">
        <v>200</v>
      </c>
      <c r="P11" s="67">
        <v>20</v>
      </c>
      <c r="Q11" s="47">
        <f t="shared" si="3"/>
        <v>0.1</v>
      </c>
      <c r="R11" s="151" t="s">
        <v>61</v>
      </c>
      <c r="S11" s="68">
        <f t="shared" si="4"/>
        <v>1006029</v>
      </c>
      <c r="T11" s="69">
        <f t="shared" si="5"/>
        <v>117045.86242326112</v>
      </c>
      <c r="U11" s="47">
        <f t="shared" si="6"/>
        <v>117045.86242326112</v>
      </c>
      <c r="V11" s="47">
        <f t="shared" si="7"/>
        <v>122945.4958028984</v>
      </c>
      <c r="W11" s="70">
        <f t="shared" si="8"/>
        <v>127362.74122112239</v>
      </c>
      <c r="X11" s="71">
        <v>1</v>
      </c>
      <c r="Y11" s="72">
        <f t="shared" si="13"/>
        <v>127362</v>
      </c>
      <c r="Z11" s="73"/>
      <c r="AA11" s="41" t="s">
        <v>39</v>
      </c>
      <c r="AB11" s="74">
        <v>219621</v>
      </c>
      <c r="AC11" s="152">
        <v>96799</v>
      </c>
      <c r="AD11" s="75" t="s">
        <v>39</v>
      </c>
      <c r="AE11" s="76"/>
      <c r="AF11" s="76"/>
      <c r="AG11" s="76"/>
      <c r="AH11" s="76"/>
      <c r="AI11" s="76"/>
      <c r="AJ11" s="76"/>
      <c r="AK11" s="76"/>
      <c r="AL11" s="77">
        <f t="shared" si="9"/>
        <v>0</v>
      </c>
      <c r="AM11" s="47">
        <f t="shared" si="10"/>
        <v>127362</v>
      </c>
      <c r="AN11" s="70">
        <f t="shared" si="11"/>
        <v>0.74122112238546833</v>
      </c>
      <c r="AO11" s="61">
        <f>IF(AND(AM11=MIN($AM$5:$AM$37),COUNTIF($AM$5:AM11,AM11)=1),AM11+$AN$38,AM11)</f>
        <v>127362</v>
      </c>
      <c r="AP11" s="78">
        <f t="shared" si="12"/>
        <v>127362.74122112239</v>
      </c>
      <c r="AQ11" s="163">
        <f t="shared" si="14"/>
        <v>127362</v>
      </c>
      <c r="AR11" s="163">
        <f t="shared" si="15"/>
        <v>127362</v>
      </c>
      <c r="AS11" s="63"/>
    </row>
    <row r="12" spans="2:49" ht="25.5">
      <c r="B12" s="158">
        <f t="shared" si="0"/>
        <v>4.0252334492198151E-2</v>
      </c>
      <c r="C12" s="122">
        <f t="shared" si="1"/>
        <v>3.2180446171506484E-2</v>
      </c>
      <c r="D12" s="117">
        <f t="shared" si="2"/>
        <v>2475242.7209999999</v>
      </c>
      <c r="F12" s="205" t="s">
        <v>62</v>
      </c>
      <c r="G12" s="206">
        <v>1430</v>
      </c>
      <c r="H12" s="225" t="s">
        <v>63</v>
      </c>
      <c r="I12" s="208" t="s">
        <v>64</v>
      </c>
      <c r="J12" s="209">
        <v>530000</v>
      </c>
      <c r="K12" s="209">
        <v>3525683.13</v>
      </c>
      <c r="L12" s="209">
        <v>2245103</v>
      </c>
      <c r="M12" s="209">
        <v>536700</v>
      </c>
      <c r="N12" s="209">
        <v>284175.84000000003</v>
      </c>
      <c r="O12" s="209">
        <v>120</v>
      </c>
      <c r="P12" s="209">
        <v>55</v>
      </c>
      <c r="Q12" s="210">
        <f t="shared" si="3"/>
        <v>0.45833333333333331</v>
      </c>
      <c r="R12" s="211" t="s">
        <v>65</v>
      </c>
      <c r="S12" s="212">
        <f t="shared" si="4"/>
        <v>2912050.26</v>
      </c>
      <c r="T12" s="213">
        <f t="shared" si="5"/>
        <v>338800.80405394052</v>
      </c>
      <c r="U12" s="210">
        <f t="shared" si="6"/>
        <v>287980.68344584946</v>
      </c>
      <c r="V12" s="210">
        <f t="shared" si="7"/>
        <v>302496.19401216094</v>
      </c>
      <c r="W12" s="214">
        <f t="shared" si="8"/>
        <v>313364.42402176256</v>
      </c>
      <c r="X12" s="215">
        <v>0.85</v>
      </c>
      <c r="Y12" s="216">
        <f t="shared" si="13"/>
        <v>313364</v>
      </c>
      <c r="Z12" s="73" t="s">
        <v>207</v>
      </c>
      <c r="AA12" s="218" t="s">
        <v>39</v>
      </c>
      <c r="AB12" s="219">
        <v>653437</v>
      </c>
      <c r="AC12" s="224">
        <v>307066</v>
      </c>
      <c r="AD12" s="221" t="s">
        <v>39</v>
      </c>
      <c r="AE12" s="76"/>
      <c r="AF12" s="76"/>
      <c r="AG12" s="76"/>
      <c r="AH12" s="76"/>
      <c r="AI12" s="76"/>
      <c r="AJ12" s="76"/>
      <c r="AK12" s="76"/>
      <c r="AL12" s="77">
        <f t="shared" si="9"/>
        <v>0</v>
      </c>
      <c r="AM12" s="47">
        <f t="shared" si="10"/>
        <v>313364</v>
      </c>
      <c r="AN12" s="70">
        <f t="shared" si="11"/>
        <v>0.42402176256291568</v>
      </c>
      <c r="AO12" s="61">
        <f>IF(AND(AM12=MIN($AM$5:$AM$37),COUNTIF($AM$5:AM12,AM12)=1),AM12+$AN$38,AM12)</f>
        <v>313364</v>
      </c>
      <c r="AP12" s="78">
        <f t="shared" si="12"/>
        <v>313364.42402176256</v>
      </c>
      <c r="AQ12" s="163">
        <f t="shared" si="14"/>
        <v>313364</v>
      </c>
      <c r="AR12" s="163">
        <f t="shared" si="15"/>
        <v>313364</v>
      </c>
      <c r="AS12" s="63"/>
    </row>
    <row r="13" spans="2:49" ht="30">
      <c r="B13" s="158">
        <f t="shared" si="0"/>
        <v>2.1870137831053447E-3</v>
      </c>
      <c r="C13" s="122">
        <f t="shared" si="1"/>
        <v>1.748447145027214E-3</v>
      </c>
      <c r="D13" s="117">
        <f t="shared" si="2"/>
        <v>134486.35999999999</v>
      </c>
      <c r="F13" s="64" t="s">
        <v>66</v>
      </c>
      <c r="G13" s="65">
        <v>1397</v>
      </c>
      <c r="H13" s="82" t="s">
        <v>67</v>
      </c>
      <c r="I13" s="79" t="s">
        <v>68</v>
      </c>
      <c r="J13" s="67">
        <v>90000</v>
      </c>
      <c r="K13" s="67">
        <v>498108</v>
      </c>
      <c r="L13" s="67">
        <v>134486.35999999999</v>
      </c>
      <c r="M13" s="67">
        <v>0</v>
      </c>
      <c r="N13" s="67">
        <v>0</v>
      </c>
      <c r="O13" s="67">
        <v>0</v>
      </c>
      <c r="P13" s="67">
        <v>0</v>
      </c>
      <c r="Q13" s="47">
        <f t="shared" si="3"/>
        <v>0</v>
      </c>
      <c r="R13" s="151" t="s">
        <v>69</v>
      </c>
      <c r="S13" s="68">
        <f t="shared" si="4"/>
        <v>134486.35999999999</v>
      </c>
      <c r="T13" s="69">
        <f t="shared" si="5"/>
        <v>15646.737808120011</v>
      </c>
      <c r="U13" s="47">
        <f t="shared" si="6"/>
        <v>15646.737808120011</v>
      </c>
      <c r="V13" s="47">
        <f t="shared" si="7"/>
        <v>16435.403163255811</v>
      </c>
      <c r="W13" s="70">
        <f t="shared" si="8"/>
        <v>17025.902301475107</v>
      </c>
      <c r="X13" s="71">
        <v>1</v>
      </c>
      <c r="Y13" s="72">
        <f t="shared" si="13"/>
        <v>31926.999999999069</v>
      </c>
      <c r="Z13" s="84"/>
      <c r="AA13" s="41" t="s">
        <v>39</v>
      </c>
      <c r="AB13" s="74">
        <v>731614</v>
      </c>
      <c r="AC13" s="152">
        <v>35346</v>
      </c>
      <c r="AD13" s="75" t="s">
        <v>57</v>
      </c>
      <c r="AE13" s="76"/>
      <c r="AF13" s="76"/>
      <c r="AG13" s="76"/>
      <c r="AH13" s="76"/>
      <c r="AI13" s="76"/>
      <c r="AJ13" s="76"/>
      <c r="AK13" s="76"/>
      <c r="AL13" s="77">
        <f t="shared" si="9"/>
        <v>0</v>
      </c>
      <c r="AM13" s="47">
        <f t="shared" si="10"/>
        <v>17025</v>
      </c>
      <c r="AN13" s="70">
        <f t="shared" si="11"/>
        <v>0.90230147510737879</v>
      </c>
      <c r="AO13" s="61">
        <f>IF(AND(AM13=MIN($AM$5:$AM$37),COUNTIF($AM$5:AM13,AM13)=1),AM13+$AN$38,AM13)</f>
        <v>17025</v>
      </c>
      <c r="AP13" s="78">
        <f t="shared" si="12"/>
        <v>17025.902301475107</v>
      </c>
      <c r="AQ13" s="163">
        <f t="shared" si="14"/>
        <v>17025</v>
      </c>
      <c r="AR13" s="163">
        <f>AQ13+AR41</f>
        <v>31926.999999999069</v>
      </c>
      <c r="AS13" s="63"/>
    </row>
    <row r="14" spans="2:49" ht="20.25">
      <c r="B14" s="158">
        <f t="shared" si="0"/>
        <v>2.5927002900961064E-2</v>
      </c>
      <c r="C14" s="122">
        <f t="shared" si="1"/>
        <v>2.0727804530308303E-2</v>
      </c>
      <c r="D14" s="117">
        <f t="shared" si="2"/>
        <v>1594333</v>
      </c>
      <c r="F14" s="64" t="s">
        <v>70</v>
      </c>
      <c r="G14" s="65">
        <v>1398</v>
      </c>
      <c r="H14" s="85" t="s">
        <v>71</v>
      </c>
      <c r="I14" s="66" t="s">
        <v>72</v>
      </c>
      <c r="J14" s="67">
        <v>800000</v>
      </c>
      <c r="K14" s="67">
        <v>3663402</v>
      </c>
      <c r="L14" s="67">
        <v>1213886</v>
      </c>
      <c r="M14" s="86">
        <v>380447</v>
      </c>
      <c r="N14" s="67">
        <v>0</v>
      </c>
      <c r="O14" s="67">
        <v>0</v>
      </c>
      <c r="P14" s="67">
        <v>0</v>
      </c>
      <c r="Q14" s="47">
        <f t="shared" si="3"/>
        <v>0</v>
      </c>
      <c r="R14" s="151" t="s">
        <v>73</v>
      </c>
      <c r="S14" s="68">
        <f t="shared" si="4"/>
        <v>1594333</v>
      </c>
      <c r="T14" s="69">
        <f t="shared" si="5"/>
        <v>185491.75120683914</v>
      </c>
      <c r="U14" s="47">
        <f t="shared" si="6"/>
        <v>185491.75120683914</v>
      </c>
      <c r="V14" s="47">
        <f t="shared" si="7"/>
        <v>194841.36258489804</v>
      </c>
      <c r="W14" s="70">
        <f t="shared" si="8"/>
        <v>201841.71758398187</v>
      </c>
      <c r="X14" s="71">
        <v>1</v>
      </c>
      <c r="Y14" s="72">
        <f t="shared" si="13"/>
        <v>201841</v>
      </c>
      <c r="Z14" s="73"/>
      <c r="AA14" s="41" t="s">
        <v>39</v>
      </c>
      <c r="AB14" s="74">
        <v>395191</v>
      </c>
      <c r="AC14" s="152">
        <v>223458</v>
      </c>
      <c r="AD14" s="75" t="s">
        <v>39</v>
      </c>
      <c r="AE14" s="76"/>
      <c r="AF14" s="76"/>
      <c r="AG14" s="76"/>
      <c r="AH14" s="76"/>
      <c r="AI14" s="76"/>
      <c r="AJ14" s="76"/>
      <c r="AK14" s="76"/>
      <c r="AL14" s="77">
        <f t="shared" si="9"/>
        <v>0</v>
      </c>
      <c r="AM14" s="47">
        <f t="shared" si="10"/>
        <v>201841</v>
      </c>
      <c r="AN14" s="70">
        <f t="shared" si="11"/>
        <v>0.71758398186648265</v>
      </c>
      <c r="AO14" s="61">
        <f>IF(AND(AM14=MIN($AM$5:$AM$37),COUNTIF($AM$5:AM14,AM14)=1),AM14+$AN$38,AM14)</f>
        <v>201841</v>
      </c>
      <c r="AP14" s="78">
        <f t="shared" si="12"/>
        <v>201841.71758398187</v>
      </c>
      <c r="AQ14" s="163">
        <f t="shared" si="14"/>
        <v>201841</v>
      </c>
      <c r="AR14" s="163">
        <f t="shared" si="15"/>
        <v>201841</v>
      </c>
      <c r="AS14" s="63"/>
    </row>
    <row r="15" spans="2:49" ht="20.25">
      <c r="B15" s="158">
        <f t="shared" si="0"/>
        <v>1.6380361870500116E-2</v>
      </c>
      <c r="C15" s="122">
        <f t="shared" si="1"/>
        <v>1.3095572221919103E-2</v>
      </c>
      <c r="D15" s="117">
        <f t="shared" si="2"/>
        <v>1007280</v>
      </c>
      <c r="F15" s="64" t="s">
        <v>74</v>
      </c>
      <c r="G15" s="65">
        <v>1381</v>
      </c>
      <c r="H15" s="85" t="s">
        <v>75</v>
      </c>
      <c r="I15" s="79" t="s">
        <v>76</v>
      </c>
      <c r="J15" s="67">
        <v>207000</v>
      </c>
      <c r="K15" s="67">
        <v>1198981</v>
      </c>
      <c r="L15" s="86">
        <v>915992</v>
      </c>
      <c r="M15" s="67">
        <v>91288</v>
      </c>
      <c r="N15" s="67">
        <v>0</v>
      </c>
      <c r="O15" s="67">
        <v>0</v>
      </c>
      <c r="P15" s="67">
        <v>0</v>
      </c>
      <c r="Q15" s="47">
        <f t="shared" si="3"/>
        <v>0</v>
      </c>
      <c r="R15" s="151" t="s">
        <v>77</v>
      </c>
      <c r="S15" s="68">
        <f t="shared" si="4"/>
        <v>1007280</v>
      </c>
      <c r="T15" s="69">
        <f t="shared" si="5"/>
        <v>117191.40929506253</v>
      </c>
      <c r="U15" s="47">
        <f t="shared" si="6"/>
        <v>117191.40929506253</v>
      </c>
      <c r="V15" s="47">
        <f t="shared" si="7"/>
        <v>123098.37888603956</v>
      </c>
      <c r="W15" s="70">
        <f t="shared" si="8"/>
        <v>127521.11716184339</v>
      </c>
      <c r="X15" s="71">
        <v>1</v>
      </c>
      <c r="Y15" s="72">
        <f t="shared" si="13"/>
        <v>127521</v>
      </c>
      <c r="Z15" s="73"/>
      <c r="AA15" s="41" t="s">
        <v>39</v>
      </c>
      <c r="AB15" s="74">
        <v>571173</v>
      </c>
      <c r="AC15" s="152">
        <v>175138</v>
      </c>
      <c r="AD15" s="75" t="s">
        <v>39</v>
      </c>
      <c r="AE15" s="76"/>
      <c r="AF15" s="76"/>
      <c r="AG15" s="76"/>
      <c r="AH15" s="76"/>
      <c r="AI15" s="76"/>
      <c r="AJ15" s="76"/>
      <c r="AK15" s="76"/>
      <c r="AL15" s="77">
        <f t="shared" si="9"/>
        <v>0</v>
      </c>
      <c r="AM15" s="47">
        <f t="shared" si="10"/>
        <v>127521</v>
      </c>
      <c r="AN15" s="70">
        <f t="shared" si="11"/>
        <v>0.11716184338729363</v>
      </c>
      <c r="AO15" s="61">
        <f>IF(AND(AM15=MIN($AM$5:$AM$37),COUNTIF($AM$5:AM15,AM15)=1),AM15+$AN$38,AM15)</f>
        <v>127521</v>
      </c>
      <c r="AP15" s="78">
        <f t="shared" si="12"/>
        <v>127521.11716184339</v>
      </c>
      <c r="AQ15" s="163">
        <f t="shared" si="14"/>
        <v>127521</v>
      </c>
      <c r="AR15" s="163">
        <f t="shared" si="15"/>
        <v>127521</v>
      </c>
      <c r="AS15" s="63"/>
    </row>
    <row r="16" spans="2:49" ht="20.25">
      <c r="B16" s="158">
        <f t="shared" si="0"/>
        <v>0</v>
      </c>
      <c r="C16" s="122">
        <f t="shared" si="1"/>
        <v>9.8834435298663953E-2</v>
      </c>
      <c r="D16" s="117">
        <f t="shared" si="2"/>
        <v>7602107.666666666</v>
      </c>
      <c r="F16" s="205" t="s">
        <v>78</v>
      </c>
      <c r="G16" s="206">
        <v>1486</v>
      </c>
      <c r="H16" s="226" t="s">
        <v>79</v>
      </c>
      <c r="I16" s="208" t="s">
        <v>80</v>
      </c>
      <c r="J16" s="209">
        <v>800000</v>
      </c>
      <c r="K16" s="209">
        <v>23689524</v>
      </c>
      <c r="L16" s="209">
        <v>6548573</v>
      </c>
      <c r="M16" s="209">
        <v>208437</v>
      </c>
      <c r="N16" s="209">
        <v>2535293</v>
      </c>
      <c r="O16" s="209">
        <v>1215</v>
      </c>
      <c r="P16" s="209">
        <v>405</v>
      </c>
      <c r="Q16" s="210">
        <f t="shared" si="3"/>
        <v>0.33333333333333331</v>
      </c>
      <c r="R16" s="211" t="s">
        <v>81</v>
      </c>
      <c r="S16" s="212">
        <f t="shared" si="4"/>
        <v>7602107.666666666</v>
      </c>
      <c r="T16" s="213">
        <f t="shared" si="5"/>
        <v>884462.82172729133</v>
      </c>
      <c r="U16" s="210">
        <f t="shared" si="6"/>
        <v>884462.82172729133</v>
      </c>
      <c r="V16" s="210">
        <f t="shared" si="7"/>
        <v>800000</v>
      </c>
      <c r="W16" s="214">
        <f t="shared" si="8"/>
        <v>800000</v>
      </c>
      <c r="X16" s="215">
        <v>1</v>
      </c>
      <c r="Y16" s="216">
        <f t="shared" si="13"/>
        <v>800000</v>
      </c>
      <c r="Z16" s="217"/>
      <c r="AA16" s="227" t="s">
        <v>39</v>
      </c>
      <c r="AB16" s="219">
        <v>603885</v>
      </c>
      <c r="AC16" s="224">
        <v>800000</v>
      </c>
      <c r="AD16" s="221" t="s">
        <v>39</v>
      </c>
      <c r="AE16" s="76"/>
      <c r="AF16" s="76"/>
      <c r="AG16" s="76"/>
      <c r="AH16" s="76"/>
      <c r="AI16" s="76"/>
      <c r="AJ16" s="76"/>
      <c r="AK16" s="76"/>
      <c r="AL16" s="77">
        <f t="shared" si="9"/>
        <v>1</v>
      </c>
      <c r="AM16" s="47">
        <f t="shared" si="10"/>
        <v>800000</v>
      </c>
      <c r="AN16" s="70">
        <f t="shared" si="11"/>
        <v>0</v>
      </c>
      <c r="AO16" s="61">
        <f>IF(AND(AM16=MIN($AM$5:$AM$37),COUNTIF($AM$5:AM16,AM16)=1),AM16+$AN$38,AM16)</f>
        <v>800000</v>
      </c>
      <c r="AP16" s="78">
        <f t="shared" si="12"/>
        <v>800000</v>
      </c>
      <c r="AQ16" s="163">
        <f t="shared" si="14"/>
        <v>800000</v>
      </c>
      <c r="AR16" s="163">
        <f t="shared" si="15"/>
        <v>800000</v>
      </c>
      <c r="AS16" s="63"/>
    </row>
    <row r="17" spans="1:49" ht="20.25">
      <c r="B17" s="158">
        <f t="shared" si="0"/>
        <v>8.0340765484642737E-2</v>
      </c>
      <c r="C17" s="122">
        <f t="shared" si="1"/>
        <v>6.4229856769109459E-2</v>
      </c>
      <c r="D17" s="117">
        <f t="shared" si="2"/>
        <v>4940406.5</v>
      </c>
      <c r="F17" s="205" t="s">
        <v>82</v>
      </c>
      <c r="G17" s="206">
        <v>1437</v>
      </c>
      <c r="H17" s="228" t="s">
        <v>83</v>
      </c>
      <c r="I17" s="208" t="s">
        <v>84</v>
      </c>
      <c r="J17" s="209">
        <v>800000</v>
      </c>
      <c r="K17" s="209">
        <v>11577746</v>
      </c>
      <c r="L17" s="209">
        <v>4151424</v>
      </c>
      <c r="M17" s="209">
        <v>788982.5</v>
      </c>
      <c r="N17" s="209">
        <v>0</v>
      </c>
      <c r="O17" s="209">
        <v>0</v>
      </c>
      <c r="P17" s="209">
        <v>0</v>
      </c>
      <c r="Q17" s="210">
        <f t="shared" si="3"/>
        <v>0</v>
      </c>
      <c r="R17" s="211" t="s">
        <v>85</v>
      </c>
      <c r="S17" s="212">
        <f t="shared" si="4"/>
        <v>4940406.5</v>
      </c>
      <c r="T17" s="213">
        <f t="shared" si="5"/>
        <v>574788.73821130907</v>
      </c>
      <c r="U17" s="210">
        <f t="shared" si="6"/>
        <v>574788.73821130907</v>
      </c>
      <c r="V17" s="210">
        <f t="shared" si="7"/>
        <v>603760.65362962894</v>
      </c>
      <c r="W17" s="214">
        <f t="shared" si="8"/>
        <v>625452.85929794365</v>
      </c>
      <c r="X17" s="215">
        <v>1</v>
      </c>
      <c r="Y17" s="216">
        <f t="shared" si="13"/>
        <v>625452</v>
      </c>
      <c r="Z17" s="229"/>
      <c r="AA17" s="218" t="s">
        <v>39</v>
      </c>
      <c r="AB17" s="219">
        <v>207495</v>
      </c>
      <c r="AC17" s="224">
        <v>515574</v>
      </c>
      <c r="AD17" s="221" t="s">
        <v>39</v>
      </c>
      <c r="AE17" s="76"/>
      <c r="AF17" s="76"/>
      <c r="AG17" s="76"/>
      <c r="AH17" s="76"/>
      <c r="AI17" s="76"/>
      <c r="AJ17" s="76"/>
      <c r="AK17" s="76"/>
      <c r="AL17" s="77">
        <f t="shared" si="9"/>
        <v>0</v>
      </c>
      <c r="AM17" s="47">
        <f t="shared" si="10"/>
        <v>625452</v>
      </c>
      <c r="AN17" s="70">
        <f t="shared" si="11"/>
        <v>0.85929794365074486</v>
      </c>
      <c r="AO17" s="61">
        <f>IF(AND(AM17=MIN($AM$5:$AM$37),COUNTIF($AM$5:AM17,AM17)=1),AM17+$AN$38,AM17)</f>
        <v>625452</v>
      </c>
      <c r="AP17" s="78">
        <f t="shared" si="12"/>
        <v>625452.85929794365</v>
      </c>
      <c r="AQ17" s="163">
        <f t="shared" si="14"/>
        <v>625452</v>
      </c>
      <c r="AR17" s="163">
        <f t="shared" si="15"/>
        <v>625452</v>
      </c>
      <c r="AS17" s="63"/>
    </row>
    <row r="18" spans="1:49" ht="20.25">
      <c r="B18" s="158">
        <f t="shared" si="0"/>
        <v>9.5868406319063026E-3</v>
      </c>
      <c r="C18" s="122">
        <f t="shared" si="1"/>
        <v>7.6643705961866194E-3</v>
      </c>
      <c r="D18" s="117">
        <f t="shared" si="2"/>
        <v>589525</v>
      </c>
      <c r="F18" s="64" t="s">
        <v>86</v>
      </c>
      <c r="G18" s="65">
        <v>0</v>
      </c>
      <c r="H18" s="85" t="s">
        <v>87</v>
      </c>
      <c r="I18" s="66" t="s">
        <v>88</v>
      </c>
      <c r="J18" s="67">
        <v>165000</v>
      </c>
      <c r="K18" s="67">
        <v>1078000</v>
      </c>
      <c r="L18" s="67">
        <v>459990</v>
      </c>
      <c r="M18" s="67">
        <v>97360</v>
      </c>
      <c r="N18" s="67">
        <v>32175</v>
      </c>
      <c r="O18" s="67">
        <v>216</v>
      </c>
      <c r="P18" s="67">
        <v>216</v>
      </c>
      <c r="Q18" s="47">
        <f t="shared" si="3"/>
        <v>1</v>
      </c>
      <c r="R18" s="151" t="s">
        <v>199</v>
      </c>
      <c r="S18" s="68">
        <f t="shared" si="4"/>
        <v>589525</v>
      </c>
      <c r="T18" s="69">
        <f t="shared" si="5"/>
        <v>68587.945322722313</v>
      </c>
      <c r="U18" s="47">
        <f t="shared" si="6"/>
        <v>68587.945322722313</v>
      </c>
      <c r="V18" s="47">
        <f t="shared" si="7"/>
        <v>72045.083604154221</v>
      </c>
      <c r="W18" s="70">
        <f t="shared" si="8"/>
        <v>74633.554319390547</v>
      </c>
      <c r="X18" s="71">
        <v>1</v>
      </c>
      <c r="Y18" s="72">
        <f t="shared" si="13"/>
        <v>74633</v>
      </c>
      <c r="Z18" s="73"/>
      <c r="AA18" s="41" t="s">
        <v>39</v>
      </c>
      <c r="AB18" s="74">
        <v>405263</v>
      </c>
      <c r="AC18" s="152">
        <v>116876</v>
      </c>
      <c r="AD18" s="75" t="s">
        <v>39</v>
      </c>
      <c r="AE18" s="76"/>
      <c r="AF18" s="76"/>
      <c r="AG18" s="76"/>
      <c r="AH18" s="76"/>
      <c r="AI18" s="76"/>
      <c r="AJ18" s="76"/>
      <c r="AK18" s="76"/>
      <c r="AL18" s="77">
        <f t="shared" si="9"/>
        <v>0</v>
      </c>
      <c r="AM18" s="47">
        <f t="shared" si="10"/>
        <v>74633</v>
      </c>
      <c r="AN18" s="70">
        <f t="shared" si="11"/>
        <v>0.55431939054687973</v>
      </c>
      <c r="AO18" s="61">
        <f>IF(AND(AM18=MIN($AM$5:$AM$37),COUNTIF($AM$5:AM18,AM18)=1),AM18+$AN$38,AM18)</f>
        <v>74633</v>
      </c>
      <c r="AP18" s="78">
        <f t="shared" si="12"/>
        <v>74633.554319390547</v>
      </c>
      <c r="AQ18" s="163">
        <f t="shared" si="14"/>
        <v>74633</v>
      </c>
      <c r="AR18" s="163">
        <f t="shared" si="15"/>
        <v>74633</v>
      </c>
      <c r="AS18" s="63"/>
    </row>
    <row r="19" spans="1:49" ht="20.25">
      <c r="B19" s="158">
        <f t="shared" si="0"/>
        <v>5.4415234292391541E-2</v>
      </c>
      <c r="C19" s="122">
        <f t="shared" si="1"/>
        <v>4.3503228822557492E-2</v>
      </c>
      <c r="D19" s="117">
        <f t="shared" si="2"/>
        <v>3346164</v>
      </c>
      <c r="F19" s="205" t="s">
        <v>89</v>
      </c>
      <c r="G19" s="206">
        <v>1477</v>
      </c>
      <c r="H19" s="228" t="s">
        <v>90</v>
      </c>
      <c r="I19" s="208" t="s">
        <v>91</v>
      </c>
      <c r="J19" s="209">
        <v>800000</v>
      </c>
      <c r="K19" s="209">
        <v>4278079</v>
      </c>
      <c r="L19" s="209">
        <v>3014302</v>
      </c>
      <c r="M19" s="209">
        <v>331862</v>
      </c>
      <c r="N19" s="209">
        <v>0</v>
      </c>
      <c r="O19" s="209">
        <v>0</v>
      </c>
      <c r="P19" s="209">
        <v>0</v>
      </c>
      <c r="Q19" s="210">
        <f t="shared" si="3"/>
        <v>0</v>
      </c>
      <c r="R19" s="211" t="s">
        <v>92</v>
      </c>
      <c r="S19" s="212">
        <f t="shared" si="4"/>
        <v>3346164</v>
      </c>
      <c r="T19" s="213">
        <f t="shared" si="5"/>
        <v>389307.51617465215</v>
      </c>
      <c r="U19" s="210">
        <f t="shared" si="6"/>
        <v>389307.51617465215</v>
      </c>
      <c r="V19" s="210">
        <f t="shared" si="7"/>
        <v>408930.35093204043</v>
      </c>
      <c r="W19" s="214">
        <f t="shared" si="8"/>
        <v>423622.59896626812</v>
      </c>
      <c r="X19" s="215">
        <v>1</v>
      </c>
      <c r="Y19" s="216">
        <f t="shared" si="13"/>
        <v>423622</v>
      </c>
      <c r="Z19" s="229"/>
      <c r="AA19" s="218" t="s">
        <v>39</v>
      </c>
      <c r="AB19" s="219">
        <v>317184</v>
      </c>
      <c r="AC19" s="224">
        <v>336851</v>
      </c>
      <c r="AD19" s="221" t="s">
        <v>39</v>
      </c>
      <c r="AE19" s="76"/>
      <c r="AF19" s="76"/>
      <c r="AG19" s="76"/>
      <c r="AH19" s="76"/>
      <c r="AI19" s="76"/>
      <c r="AJ19" s="76"/>
      <c r="AK19" s="76"/>
      <c r="AL19" s="77">
        <f t="shared" si="9"/>
        <v>0</v>
      </c>
      <c r="AM19" s="47">
        <f t="shared" si="10"/>
        <v>423622</v>
      </c>
      <c r="AN19" s="70">
        <f t="shared" si="11"/>
        <v>0.59896626812405884</v>
      </c>
      <c r="AO19" s="61">
        <f>IF(AND(AM19=MIN($AM$5:$AM$37),COUNTIF($AM$5:AM19,AM19)=1),AM19+$AN$38,AM19)</f>
        <v>423622</v>
      </c>
      <c r="AP19" s="78">
        <f t="shared" si="12"/>
        <v>423622.59896626812</v>
      </c>
      <c r="AQ19" s="163">
        <f t="shared" si="14"/>
        <v>423622</v>
      </c>
      <c r="AR19" s="163">
        <f t="shared" si="15"/>
        <v>423622</v>
      </c>
      <c r="AS19" s="63"/>
    </row>
    <row r="20" spans="1:49" ht="20.25">
      <c r="B20" s="158">
        <f t="shared" si="0"/>
        <v>2.4505592478819452E-2</v>
      </c>
      <c r="C20" s="122">
        <f t="shared" si="1"/>
        <v>1.9591432636493988E-2</v>
      </c>
      <c r="D20" s="117">
        <f t="shared" si="2"/>
        <v>1506926</v>
      </c>
      <c r="F20" s="64" t="s">
        <v>93</v>
      </c>
      <c r="G20" s="65">
        <v>1698</v>
      </c>
      <c r="H20" s="85" t="s">
        <v>94</v>
      </c>
      <c r="I20" s="66" t="s">
        <v>95</v>
      </c>
      <c r="J20" s="67">
        <v>210000</v>
      </c>
      <c r="K20" s="67">
        <v>1685000</v>
      </c>
      <c r="L20" s="67">
        <v>792271</v>
      </c>
      <c r="M20" s="67">
        <v>714655</v>
      </c>
      <c r="N20" s="67">
        <v>0</v>
      </c>
      <c r="O20" s="67">
        <v>0</v>
      </c>
      <c r="P20" s="67">
        <v>0</v>
      </c>
      <c r="Q20" s="47">
        <f t="shared" si="3"/>
        <v>0</v>
      </c>
      <c r="R20" s="151" t="s">
        <v>200</v>
      </c>
      <c r="S20" s="68">
        <f t="shared" si="4"/>
        <v>1506926</v>
      </c>
      <c r="T20" s="69">
        <f t="shared" si="5"/>
        <v>175322.43432151081</v>
      </c>
      <c r="U20" s="47">
        <f t="shared" si="6"/>
        <v>175322.43432151081</v>
      </c>
      <c r="V20" s="47">
        <f t="shared" si="7"/>
        <v>184159.46678304349</v>
      </c>
      <c r="W20" s="70">
        <f t="shared" si="8"/>
        <v>190776.03744760941</v>
      </c>
      <c r="X20" s="71">
        <v>1</v>
      </c>
      <c r="Y20" s="72">
        <f t="shared" si="13"/>
        <v>190776</v>
      </c>
      <c r="Z20" s="87"/>
      <c r="AA20" s="41" t="s">
        <v>39</v>
      </c>
      <c r="AB20" s="74"/>
      <c r="AC20" s="152">
        <v>191011</v>
      </c>
      <c r="AD20" s="75"/>
      <c r="AE20" s="76"/>
      <c r="AF20" s="76"/>
      <c r="AG20" s="76"/>
      <c r="AH20" s="76"/>
      <c r="AI20" s="76"/>
      <c r="AJ20" s="76"/>
      <c r="AK20" s="76"/>
      <c r="AL20" s="77">
        <f t="shared" si="9"/>
        <v>0</v>
      </c>
      <c r="AM20" s="47">
        <f t="shared" si="10"/>
        <v>190776</v>
      </c>
      <c r="AN20" s="70">
        <f t="shared" si="11"/>
        <v>3.7447609414812177E-2</v>
      </c>
      <c r="AO20" s="61">
        <f>IF(AND(AM20=MIN($AM$5:$AM$37),COUNTIF($AM$5:AM20,AM20)=1),AM20+$AN$38,AM20)</f>
        <v>190776</v>
      </c>
      <c r="AP20" s="78">
        <f t="shared" si="12"/>
        <v>190776.03744760941</v>
      </c>
      <c r="AQ20" s="163">
        <f t="shared" si="14"/>
        <v>190776</v>
      </c>
      <c r="AR20" s="163">
        <f t="shared" si="15"/>
        <v>190776</v>
      </c>
      <c r="AS20" s="63"/>
    </row>
    <row r="21" spans="1:49" ht="20.25">
      <c r="B21" s="159">
        <f t="shared" si="0"/>
        <v>3.2062093046140258E-2</v>
      </c>
      <c r="C21" s="160">
        <f t="shared" si="1"/>
        <v>2.5632611684103208E-2</v>
      </c>
      <c r="D21" s="161">
        <f t="shared" si="2"/>
        <v>1971599</v>
      </c>
      <c r="F21" s="205" t="s">
        <v>96</v>
      </c>
      <c r="G21" s="206">
        <v>1414</v>
      </c>
      <c r="H21" s="228" t="s">
        <v>155</v>
      </c>
      <c r="I21" s="208" t="s">
        <v>156</v>
      </c>
      <c r="J21" s="209">
        <v>800000</v>
      </c>
      <c r="K21" s="209">
        <v>2744358</v>
      </c>
      <c r="L21" s="209">
        <v>1521590</v>
      </c>
      <c r="M21" s="209">
        <v>450009</v>
      </c>
      <c r="N21" s="209">
        <v>0</v>
      </c>
      <c r="O21" s="209">
        <v>0</v>
      </c>
      <c r="P21" s="209">
        <v>0</v>
      </c>
      <c r="Q21" s="210">
        <f t="shared" si="3"/>
        <v>0</v>
      </c>
      <c r="R21" s="211" t="s">
        <v>157</v>
      </c>
      <c r="S21" s="212">
        <f t="shared" si="4"/>
        <v>1971599</v>
      </c>
      <c r="T21" s="213">
        <f t="shared" si="5"/>
        <v>229384.54588072433</v>
      </c>
      <c r="U21" s="210">
        <f t="shared" si="6"/>
        <v>229384.54588072433</v>
      </c>
      <c r="V21" s="210">
        <f t="shared" si="7"/>
        <v>240946.54983057015</v>
      </c>
      <c r="W21" s="214">
        <f t="shared" si="8"/>
        <v>249603.39436420187</v>
      </c>
      <c r="X21" s="215">
        <v>1</v>
      </c>
      <c r="Y21" s="216">
        <f t="shared" si="13"/>
        <v>249603</v>
      </c>
      <c r="Z21" s="230"/>
      <c r="AA21" s="218" t="s">
        <v>39</v>
      </c>
      <c r="AB21" s="219">
        <v>549672</v>
      </c>
      <c r="AC21" s="224">
        <v>375647</v>
      </c>
      <c r="AD21" s="221" t="s">
        <v>39</v>
      </c>
      <c r="AE21" s="76"/>
      <c r="AF21" s="76"/>
      <c r="AG21" s="76"/>
      <c r="AH21" s="76"/>
      <c r="AI21" s="76"/>
      <c r="AJ21" s="76"/>
      <c r="AK21" s="76"/>
      <c r="AL21" s="77">
        <f t="shared" si="9"/>
        <v>0</v>
      </c>
      <c r="AM21" s="47">
        <f t="shared" si="10"/>
        <v>249603</v>
      </c>
      <c r="AN21" s="70">
        <f t="shared" si="11"/>
        <v>0.39436420187121257</v>
      </c>
      <c r="AO21" s="61">
        <f>IF(AND(AM21=MIN($AM$5:$AM$37),COUNTIF($AM$5:AM21,AM21)=1),AM21+$AN$38,AM21)</f>
        <v>249603</v>
      </c>
      <c r="AP21" s="78">
        <f t="shared" si="12"/>
        <v>249603.39436420187</v>
      </c>
      <c r="AQ21" s="163">
        <f t="shared" si="14"/>
        <v>249603</v>
      </c>
      <c r="AR21" s="163">
        <f t="shared" si="15"/>
        <v>249603</v>
      </c>
      <c r="AS21" s="63"/>
    </row>
    <row r="22" spans="1:49" ht="20.25">
      <c r="B22" s="159">
        <f t="shared" si="0"/>
        <v>8.3212976201562053E-2</v>
      </c>
      <c r="C22" s="160">
        <f t="shared" si="1"/>
        <v>6.6526096814192082E-2</v>
      </c>
      <c r="D22" s="161">
        <f t="shared" si="2"/>
        <v>5117027.7757575754</v>
      </c>
      <c r="F22" s="205" t="s">
        <v>97</v>
      </c>
      <c r="G22" s="206">
        <v>1487</v>
      </c>
      <c r="H22" s="228" t="s">
        <v>158</v>
      </c>
      <c r="I22" s="208" t="s">
        <v>159</v>
      </c>
      <c r="J22" s="209">
        <v>800000</v>
      </c>
      <c r="K22" s="209">
        <v>12216000</v>
      </c>
      <c r="L22" s="209">
        <v>4258609</v>
      </c>
      <c r="M22" s="209">
        <v>291994</v>
      </c>
      <c r="N22" s="209">
        <v>1229738</v>
      </c>
      <c r="O22" s="209">
        <v>1485</v>
      </c>
      <c r="P22" s="209">
        <v>684</v>
      </c>
      <c r="Q22" s="210">
        <f t="shared" si="3"/>
        <v>0.46060606060606063</v>
      </c>
      <c r="R22" s="211" t="s">
        <v>160</v>
      </c>
      <c r="S22" s="212">
        <f t="shared" si="4"/>
        <v>5117027.7757575754</v>
      </c>
      <c r="T22" s="213">
        <f t="shared" si="5"/>
        <v>595337.63843520125</v>
      </c>
      <c r="U22" s="210">
        <f t="shared" si="6"/>
        <v>595337.63843520125</v>
      </c>
      <c r="V22" s="210">
        <f t="shared" si="7"/>
        <v>625345.31005340558</v>
      </c>
      <c r="W22" s="214">
        <f t="shared" si="8"/>
        <v>647813.01972916047</v>
      </c>
      <c r="X22" s="215">
        <v>1</v>
      </c>
      <c r="Y22" s="216">
        <f t="shared" si="13"/>
        <v>647813</v>
      </c>
      <c r="Z22" s="223"/>
      <c r="AA22" s="218" t="s">
        <v>39</v>
      </c>
      <c r="AB22" s="219">
        <v>183154</v>
      </c>
      <c r="AC22" s="224">
        <v>573925</v>
      </c>
      <c r="AD22" s="221" t="s">
        <v>39</v>
      </c>
      <c r="AE22" s="76"/>
      <c r="AF22" s="76"/>
      <c r="AG22" s="76"/>
      <c r="AH22" s="76"/>
      <c r="AI22" s="76"/>
      <c r="AJ22" s="76"/>
      <c r="AK22" s="76"/>
      <c r="AL22" s="77">
        <f t="shared" si="9"/>
        <v>0</v>
      </c>
      <c r="AM22" s="47">
        <f t="shared" si="10"/>
        <v>647813</v>
      </c>
      <c r="AN22" s="70">
        <f t="shared" si="11"/>
        <v>1.9729160470888019E-2</v>
      </c>
      <c r="AO22" s="61">
        <f>IF(AND(AM22=MIN($AM$5:$AM$37),COUNTIF($AM$5:AM22,AM22)=1),AM22+$AN$38,AM22)</f>
        <v>647813</v>
      </c>
      <c r="AP22" s="78">
        <f t="shared" si="12"/>
        <v>647813.01972916047</v>
      </c>
      <c r="AQ22" s="163">
        <f t="shared" si="14"/>
        <v>647813</v>
      </c>
      <c r="AR22" s="163">
        <f t="shared" si="15"/>
        <v>647813</v>
      </c>
      <c r="AS22" s="63"/>
    </row>
    <row r="23" spans="1:49" ht="20.25">
      <c r="B23" s="159">
        <f t="shared" si="0"/>
        <v>2.5769177184153842E-2</v>
      </c>
      <c r="C23" s="160">
        <f t="shared" si="1"/>
        <v>2.0601627948297174E-2</v>
      </c>
      <c r="D23" s="161">
        <f t="shared" si="2"/>
        <v>1584627.7999999998</v>
      </c>
      <c r="F23" s="64" t="s">
        <v>98</v>
      </c>
      <c r="G23" s="65">
        <v>1501</v>
      </c>
      <c r="H23" s="85" t="s">
        <v>161</v>
      </c>
      <c r="I23" s="66" t="s">
        <v>162</v>
      </c>
      <c r="J23" s="67">
        <v>400000</v>
      </c>
      <c r="K23" s="67">
        <v>3421303</v>
      </c>
      <c r="L23" s="67">
        <v>1984082</v>
      </c>
      <c r="M23" s="67">
        <v>279672</v>
      </c>
      <c r="N23" s="67">
        <v>0</v>
      </c>
      <c r="O23" s="67">
        <v>0</v>
      </c>
      <c r="P23" s="67">
        <v>0</v>
      </c>
      <c r="Q23" s="47">
        <f t="shared" si="3"/>
        <v>0</v>
      </c>
      <c r="R23" s="151" t="s">
        <v>163</v>
      </c>
      <c r="S23" s="68">
        <f t="shared" si="4"/>
        <v>2263754</v>
      </c>
      <c r="T23" s="69">
        <f t="shared" si="5"/>
        <v>263375.15046197182</v>
      </c>
      <c r="U23" s="47">
        <f t="shared" si="6"/>
        <v>184362.60532338027</v>
      </c>
      <c r="V23" s="47">
        <f t="shared" si="7"/>
        <v>193655.30271399344</v>
      </c>
      <c r="W23" s="70">
        <f t="shared" si="8"/>
        <v>200613.04437863766</v>
      </c>
      <c r="X23" s="71">
        <v>0.7</v>
      </c>
      <c r="Y23" s="72">
        <f t="shared" si="13"/>
        <v>200613</v>
      </c>
      <c r="Z23" s="84"/>
      <c r="AA23" s="41" t="s">
        <v>39</v>
      </c>
      <c r="AB23" s="74">
        <v>703921</v>
      </c>
      <c r="AC23" s="152">
        <v>176495</v>
      </c>
      <c r="AD23" s="75" t="s">
        <v>39</v>
      </c>
      <c r="AE23" s="76"/>
      <c r="AF23" s="76"/>
      <c r="AG23" s="76"/>
      <c r="AH23" s="76"/>
      <c r="AI23" s="76"/>
      <c r="AJ23" s="76"/>
      <c r="AK23" s="76"/>
      <c r="AL23" s="77">
        <f t="shared" si="9"/>
        <v>0</v>
      </c>
      <c r="AM23" s="47">
        <f t="shared" si="10"/>
        <v>200613</v>
      </c>
      <c r="AN23" s="70">
        <f t="shared" si="11"/>
        <v>4.437863765633665E-2</v>
      </c>
      <c r="AO23" s="61">
        <f>IF(AND(AM23=MIN($AM$5:$AM$37),COUNTIF($AM$5:AM23,AM23)=1),AM23+$AN$38,AM23)</f>
        <v>200613</v>
      </c>
      <c r="AP23" s="78">
        <f t="shared" si="12"/>
        <v>200613.04437863766</v>
      </c>
      <c r="AQ23" s="163">
        <f t="shared" si="14"/>
        <v>200613</v>
      </c>
      <c r="AR23" s="163">
        <f t="shared" si="15"/>
        <v>200613</v>
      </c>
      <c r="AS23" s="63"/>
    </row>
    <row r="24" spans="1:49" ht="20.25">
      <c r="B24" s="159">
        <f t="shared" si="0"/>
        <v>9.6035922398754695E-3</v>
      </c>
      <c r="C24" s="160">
        <f t="shared" si="1"/>
        <v>7.6777629677183242E-3</v>
      </c>
      <c r="D24" s="161">
        <f t="shared" si="2"/>
        <v>590555.10909090913</v>
      </c>
      <c r="F24" s="64" t="s">
        <v>99</v>
      </c>
      <c r="G24" s="65">
        <v>1564</v>
      </c>
      <c r="H24" s="153" t="s">
        <v>201</v>
      </c>
      <c r="I24" s="154" t="s">
        <v>202</v>
      </c>
      <c r="J24" s="67">
        <v>495000</v>
      </c>
      <c r="K24" s="67">
        <v>1423695</v>
      </c>
      <c r="L24" s="67">
        <v>539621</v>
      </c>
      <c r="M24" s="67">
        <v>0</v>
      </c>
      <c r="N24" s="67">
        <v>77816</v>
      </c>
      <c r="O24" s="67">
        <v>110</v>
      </c>
      <c r="P24" s="67">
        <v>72</v>
      </c>
      <c r="Q24" s="47">
        <f t="shared" si="3"/>
        <v>0.65454545454545454</v>
      </c>
      <c r="R24" s="151" t="s">
        <v>203</v>
      </c>
      <c r="S24" s="68">
        <f t="shared" si="4"/>
        <v>590555.10909090913</v>
      </c>
      <c r="T24" s="69">
        <f t="shared" si="5"/>
        <v>68707.792769401785</v>
      </c>
      <c r="U24" s="47">
        <f t="shared" si="6"/>
        <v>68707.792769401785</v>
      </c>
      <c r="V24" s="47">
        <f t="shared" si="7"/>
        <v>72170.971896552248</v>
      </c>
      <c r="W24" s="70">
        <f t="shared" si="8"/>
        <v>74763.965587430517</v>
      </c>
      <c r="X24" s="71">
        <v>1</v>
      </c>
      <c r="Y24" s="72">
        <f t="shared" si="13"/>
        <v>74763</v>
      </c>
      <c r="Z24" s="84"/>
      <c r="AA24" s="41" t="s">
        <v>39</v>
      </c>
      <c r="AB24" s="74">
        <v>165527</v>
      </c>
      <c r="AC24" s="152">
        <v>63311</v>
      </c>
      <c r="AD24" s="155" t="s">
        <v>39</v>
      </c>
      <c r="AE24" s="76"/>
      <c r="AF24" s="76"/>
      <c r="AG24" s="76"/>
      <c r="AH24" s="76"/>
      <c r="AI24" s="76"/>
      <c r="AJ24" s="76"/>
      <c r="AK24" s="76"/>
      <c r="AL24" s="77">
        <f t="shared" si="9"/>
        <v>0</v>
      </c>
      <c r="AM24" s="47">
        <f t="shared" si="10"/>
        <v>74763</v>
      </c>
      <c r="AN24" s="70">
        <f t="shared" si="11"/>
        <v>0.9655874305171892</v>
      </c>
      <c r="AO24" s="61">
        <f>IF(AND(AM24=MIN($AM$5:$AM$37),COUNTIF($AM$5:AM24,AM24)=1),AM24+$AN$38,AM24)</f>
        <v>74763</v>
      </c>
      <c r="AP24" s="78">
        <f t="shared" si="12"/>
        <v>74763.965587430517</v>
      </c>
      <c r="AQ24" s="163">
        <f t="shared" si="14"/>
        <v>74763</v>
      </c>
      <c r="AR24" s="163">
        <f t="shared" si="15"/>
        <v>74763</v>
      </c>
      <c r="AS24" s="63"/>
    </row>
    <row r="25" spans="1:49" ht="20.25">
      <c r="B25" s="159">
        <f t="shared" si="0"/>
        <v>8.7420769520897886E-3</v>
      </c>
      <c r="C25" s="160">
        <f t="shared" si="1"/>
        <v>6.9890092173019213E-3</v>
      </c>
      <c r="D25" s="161">
        <f t="shared" si="2"/>
        <v>537577.82287822873</v>
      </c>
      <c r="F25" s="64" t="s">
        <v>100</v>
      </c>
      <c r="G25" s="65">
        <v>1505</v>
      </c>
      <c r="H25" s="85" t="s">
        <v>164</v>
      </c>
      <c r="I25" s="66" t="s">
        <v>165</v>
      </c>
      <c r="J25" s="67">
        <v>450000</v>
      </c>
      <c r="K25" s="67">
        <v>4174222</v>
      </c>
      <c r="L25" s="67">
        <v>368420</v>
      </c>
      <c r="M25" s="67">
        <v>0</v>
      </c>
      <c r="N25" s="67">
        <v>391810</v>
      </c>
      <c r="O25" s="67">
        <v>542</v>
      </c>
      <c r="P25" s="67">
        <v>234</v>
      </c>
      <c r="Q25" s="47">
        <f t="shared" si="3"/>
        <v>0.43173431734317341</v>
      </c>
      <c r="R25" s="151" t="s">
        <v>205</v>
      </c>
      <c r="S25" s="68">
        <f t="shared" si="4"/>
        <v>537577.82287822873</v>
      </c>
      <c r="T25" s="69">
        <f t="shared" si="5"/>
        <v>62544.181030965701</v>
      </c>
      <c r="U25" s="47">
        <f t="shared" si="6"/>
        <v>62544.181030965701</v>
      </c>
      <c r="V25" s="47">
        <f t="shared" si="7"/>
        <v>65696.686642638058</v>
      </c>
      <c r="W25" s="70">
        <f t="shared" si="8"/>
        <v>68057.069072019003</v>
      </c>
      <c r="X25" s="71">
        <v>1</v>
      </c>
      <c r="Y25" s="72">
        <f t="shared" si="13"/>
        <v>68057</v>
      </c>
      <c r="Z25" s="73"/>
      <c r="AA25" s="41" t="s">
        <v>39</v>
      </c>
      <c r="AB25" s="74">
        <v>115685</v>
      </c>
      <c r="AC25" s="152">
        <v>69769</v>
      </c>
      <c r="AD25" s="75" t="s">
        <v>39</v>
      </c>
      <c r="AE25" s="76"/>
      <c r="AF25" s="76"/>
      <c r="AG25" s="76"/>
      <c r="AH25" s="76"/>
      <c r="AI25" s="76"/>
      <c r="AJ25" s="76"/>
      <c r="AK25" s="76"/>
      <c r="AL25" s="77">
        <f t="shared" si="9"/>
        <v>0</v>
      </c>
      <c r="AM25" s="47">
        <f t="shared" si="10"/>
        <v>68057</v>
      </c>
      <c r="AN25" s="70">
        <f t="shared" si="11"/>
        <v>6.9072019003215246E-2</v>
      </c>
      <c r="AO25" s="61">
        <f>IF(AND(AM25=MIN($AM$5:$AM$37),COUNTIF($AM$5:AM25,AM25)=1),AM25+$AN$38,AM25)</f>
        <v>68057</v>
      </c>
      <c r="AP25" s="78">
        <f t="shared" si="12"/>
        <v>68057.069072019003</v>
      </c>
      <c r="AQ25" s="163">
        <f t="shared" si="14"/>
        <v>68057</v>
      </c>
      <c r="AR25" s="163">
        <f t="shared" si="15"/>
        <v>68057</v>
      </c>
      <c r="AS25" s="63"/>
    </row>
    <row r="26" spans="1:49" ht="20.25">
      <c r="B26" s="159">
        <f t="shared" si="0"/>
        <v>0.10645379423340427</v>
      </c>
      <c r="C26" s="160">
        <f t="shared" si="1"/>
        <v>8.7861115701288586E-2</v>
      </c>
      <c r="D26" s="161">
        <f t="shared" si="2"/>
        <v>6758066.2474193545</v>
      </c>
      <c r="F26" s="205" t="s">
        <v>101</v>
      </c>
      <c r="G26" s="206">
        <v>1506</v>
      </c>
      <c r="H26" s="228" t="s">
        <v>166</v>
      </c>
      <c r="I26" s="208" t="s">
        <v>167</v>
      </c>
      <c r="J26" s="209">
        <v>800000</v>
      </c>
      <c r="K26" s="209">
        <v>7746226</v>
      </c>
      <c r="L26" s="209">
        <v>5119402</v>
      </c>
      <c r="M26" s="209">
        <v>777272.57</v>
      </c>
      <c r="N26" s="209">
        <v>920798</v>
      </c>
      <c r="O26" s="209">
        <v>620</v>
      </c>
      <c r="P26" s="209">
        <v>580</v>
      </c>
      <c r="Q26" s="210">
        <f t="shared" si="3"/>
        <v>0.93548387096774188</v>
      </c>
      <c r="R26" s="211" t="s">
        <v>204</v>
      </c>
      <c r="S26" s="212">
        <f t="shared" si="4"/>
        <v>6758066.2474193545</v>
      </c>
      <c r="T26" s="213">
        <f t="shared" si="5"/>
        <v>786263.3107422652</v>
      </c>
      <c r="U26" s="210">
        <f t="shared" si="6"/>
        <v>786263.3107422652</v>
      </c>
      <c r="V26" s="210">
        <f t="shared" si="7"/>
        <v>800000</v>
      </c>
      <c r="W26" s="214">
        <f t="shared" si="8"/>
        <v>828742.78810705221</v>
      </c>
      <c r="X26" s="215">
        <v>1</v>
      </c>
      <c r="Y26" s="216">
        <f t="shared" si="13"/>
        <v>800000</v>
      </c>
      <c r="Z26" s="217"/>
      <c r="AA26" s="218" t="s">
        <v>39</v>
      </c>
      <c r="AB26" s="219">
        <v>159528</v>
      </c>
      <c r="AC26" s="224">
        <v>798403</v>
      </c>
      <c r="AD26" s="221" t="s">
        <v>39</v>
      </c>
      <c r="AE26" s="76"/>
      <c r="AF26" s="76"/>
      <c r="AG26" s="76"/>
      <c r="AH26" s="76"/>
      <c r="AI26" s="76"/>
      <c r="AJ26" s="76"/>
      <c r="AK26" s="76"/>
      <c r="AL26" s="77">
        <f t="shared" si="9"/>
        <v>0</v>
      </c>
      <c r="AM26" s="47">
        <f t="shared" si="10"/>
        <v>828742</v>
      </c>
      <c r="AN26" s="70">
        <f t="shared" si="11"/>
        <v>0.78810705221258104</v>
      </c>
      <c r="AO26" s="61">
        <f>IF(AND(AM26=MIN($AM$5:$AM$37),COUNTIF($AM$5:AM26,AM26)=1),AM26+$AN$38,AM26)</f>
        <v>828742</v>
      </c>
      <c r="AP26" s="78">
        <f t="shared" si="12"/>
        <v>800000</v>
      </c>
      <c r="AQ26" s="163">
        <v>800000</v>
      </c>
      <c r="AR26" s="163">
        <f t="shared" si="15"/>
        <v>800000</v>
      </c>
      <c r="AS26" s="63"/>
    </row>
    <row r="27" spans="1:49" ht="20.25">
      <c r="B27" s="159">
        <f t="shared" si="0"/>
        <v>0</v>
      </c>
      <c r="C27" s="160">
        <f t="shared" si="1"/>
        <v>1.7028612199457588E-3</v>
      </c>
      <c r="D27" s="161">
        <f t="shared" si="2"/>
        <v>130980</v>
      </c>
      <c r="F27" s="64" t="s">
        <v>102</v>
      </c>
      <c r="G27" s="65">
        <v>1507</v>
      </c>
      <c r="H27" s="82" t="s">
        <v>168</v>
      </c>
      <c r="I27" s="66" t="s">
        <v>169</v>
      </c>
      <c r="J27" s="67">
        <v>15000</v>
      </c>
      <c r="K27" s="67">
        <v>172000</v>
      </c>
      <c r="L27" s="67">
        <v>112842</v>
      </c>
      <c r="M27" s="67">
        <v>18138</v>
      </c>
      <c r="N27" s="67">
        <v>0</v>
      </c>
      <c r="O27" s="67">
        <v>0</v>
      </c>
      <c r="P27" s="67">
        <v>0</v>
      </c>
      <c r="Q27" s="47">
        <f t="shared" si="3"/>
        <v>0</v>
      </c>
      <c r="R27" s="151" t="s">
        <v>173</v>
      </c>
      <c r="S27" s="68">
        <f t="shared" si="4"/>
        <v>130980</v>
      </c>
      <c r="T27" s="69">
        <f t="shared" si="5"/>
        <v>15238.79238093409</v>
      </c>
      <c r="U27" s="47">
        <f t="shared" si="6"/>
        <v>15238.79238093409</v>
      </c>
      <c r="V27" s="47">
        <f t="shared" si="7"/>
        <v>15000</v>
      </c>
      <c r="W27" s="70">
        <f t="shared" si="8"/>
        <v>15000</v>
      </c>
      <c r="X27" s="71">
        <v>1</v>
      </c>
      <c r="Y27" s="72">
        <f t="shared" si="13"/>
        <v>15000</v>
      </c>
      <c r="Z27" s="73"/>
      <c r="AA27" s="41" t="s">
        <v>39</v>
      </c>
      <c r="AB27" s="74">
        <v>123120</v>
      </c>
      <c r="AC27" s="152">
        <v>14544</v>
      </c>
      <c r="AD27" s="75" t="s">
        <v>39</v>
      </c>
      <c r="AE27" s="76"/>
      <c r="AF27" s="76"/>
      <c r="AG27" s="76"/>
      <c r="AH27" s="76"/>
      <c r="AI27" s="76"/>
      <c r="AJ27" s="76"/>
      <c r="AK27" s="76"/>
      <c r="AL27" s="77">
        <f t="shared" si="9"/>
        <v>1</v>
      </c>
      <c r="AM27" s="47">
        <f t="shared" si="10"/>
        <v>15000</v>
      </c>
      <c r="AN27" s="70">
        <f t="shared" si="11"/>
        <v>0</v>
      </c>
      <c r="AO27" s="61">
        <f>IF(AND(AM27=MIN($AM$5:$AM$37),COUNTIF($AM$5:AM27,AM27)=1),AM27+$AN$38,AM27)</f>
        <v>15000</v>
      </c>
      <c r="AP27" s="78">
        <f t="shared" si="12"/>
        <v>15000</v>
      </c>
      <c r="AQ27" s="163">
        <f t="shared" si="14"/>
        <v>15000</v>
      </c>
      <c r="AR27" s="163">
        <f t="shared" si="15"/>
        <v>15000</v>
      </c>
      <c r="AS27" s="63"/>
    </row>
    <row r="28" spans="1:49" ht="20.25">
      <c r="A28" s="12"/>
      <c r="B28" s="159">
        <f t="shared" si="0"/>
        <v>1.1310406674863209E-2</v>
      </c>
      <c r="C28" s="160">
        <f t="shared" si="1"/>
        <v>9.0423061859636941E-3</v>
      </c>
      <c r="D28" s="161">
        <f t="shared" si="2"/>
        <v>695512.5</v>
      </c>
      <c r="E28" s="12"/>
      <c r="F28" s="64" t="s">
        <v>103</v>
      </c>
      <c r="G28" s="65">
        <v>1508</v>
      </c>
      <c r="H28" s="82" t="s">
        <v>170</v>
      </c>
      <c r="I28" s="66" t="s">
        <v>171</v>
      </c>
      <c r="J28" s="67">
        <v>450000</v>
      </c>
      <c r="K28" s="67">
        <v>936467.5</v>
      </c>
      <c r="L28" s="67">
        <v>651300</v>
      </c>
      <c r="M28" s="67">
        <v>44212.5</v>
      </c>
      <c r="N28" s="67">
        <v>0</v>
      </c>
      <c r="O28" s="67">
        <v>0</v>
      </c>
      <c r="P28" s="67">
        <v>0</v>
      </c>
      <c r="Q28" s="47">
        <f t="shared" si="3"/>
        <v>0</v>
      </c>
      <c r="R28" s="151" t="s">
        <v>172</v>
      </c>
      <c r="S28" s="68">
        <f t="shared" si="4"/>
        <v>695512.5</v>
      </c>
      <c r="T28" s="69">
        <f t="shared" si="5"/>
        <v>80918.999739230581</v>
      </c>
      <c r="U28" s="47">
        <f t="shared" si="6"/>
        <v>80918.999739230581</v>
      </c>
      <c r="V28" s="47">
        <f t="shared" si="7"/>
        <v>84997.678148058723</v>
      </c>
      <c r="W28" s="70">
        <f t="shared" si="8"/>
        <v>88051.515963810059</v>
      </c>
      <c r="X28" s="71">
        <v>1</v>
      </c>
      <c r="Y28" s="72">
        <f t="shared" si="13"/>
        <v>88051</v>
      </c>
      <c r="Z28" s="73"/>
      <c r="AA28" s="41" t="s">
        <v>39</v>
      </c>
      <c r="AB28" s="74">
        <v>18191</v>
      </c>
      <c r="AC28" s="152">
        <v>117589</v>
      </c>
      <c r="AD28" s="75" t="s">
        <v>39</v>
      </c>
      <c r="AE28" s="76"/>
      <c r="AF28" s="76"/>
      <c r="AG28" s="76"/>
      <c r="AH28" s="76"/>
      <c r="AI28" s="76"/>
      <c r="AJ28" s="76"/>
      <c r="AK28" s="76"/>
      <c r="AL28" s="77">
        <f t="shared" si="9"/>
        <v>0</v>
      </c>
      <c r="AM28" s="47">
        <f t="shared" si="10"/>
        <v>88051</v>
      </c>
      <c r="AN28" s="70">
        <f t="shared" si="11"/>
        <v>0.51596381005947478</v>
      </c>
      <c r="AO28" s="61">
        <f>IF(AND(AM28=MIN($AM$5:$AM$37),COUNTIF($AM$5:AM28,AM28)=1),AM28+$AN$38,AM28)</f>
        <v>88051</v>
      </c>
      <c r="AP28" s="78">
        <f t="shared" si="12"/>
        <v>88051.515963810059</v>
      </c>
      <c r="AQ28" s="163">
        <f t="shared" si="14"/>
        <v>88051</v>
      </c>
      <c r="AR28" s="163">
        <f t="shared" si="15"/>
        <v>88051</v>
      </c>
      <c r="AS28" s="63"/>
      <c r="AT28" s="12"/>
      <c r="AU28" s="12"/>
      <c r="AV28" s="12"/>
      <c r="AW28" s="12"/>
    </row>
    <row r="29" spans="1:49" ht="20.25">
      <c r="B29" s="159">
        <f t="shared" si="0"/>
        <v>0</v>
      </c>
      <c r="C29" s="160">
        <f t="shared" si="1"/>
        <v>9.7240149141080201E-2</v>
      </c>
      <c r="D29" s="161">
        <f t="shared" si="2"/>
        <v>7479479</v>
      </c>
      <c r="F29" s="205" t="s">
        <v>104</v>
      </c>
      <c r="G29" s="206">
        <v>1509</v>
      </c>
      <c r="H29" s="225" t="s">
        <v>174</v>
      </c>
      <c r="I29" s="208" t="s">
        <v>175</v>
      </c>
      <c r="J29" s="209">
        <v>800000</v>
      </c>
      <c r="K29" s="209">
        <v>9010212</v>
      </c>
      <c r="L29" s="209">
        <v>3839949</v>
      </c>
      <c r="M29" s="209">
        <v>3639530</v>
      </c>
      <c r="N29" s="209">
        <v>0</v>
      </c>
      <c r="O29" s="209">
        <v>0</v>
      </c>
      <c r="P29" s="209">
        <v>0</v>
      </c>
      <c r="Q29" s="210">
        <f t="shared" si="3"/>
        <v>0</v>
      </c>
      <c r="R29" s="211" t="s">
        <v>176</v>
      </c>
      <c r="S29" s="212">
        <f t="shared" si="4"/>
        <v>7479479</v>
      </c>
      <c r="T29" s="213">
        <f t="shared" si="5"/>
        <v>870195.66039514833</v>
      </c>
      <c r="U29" s="210">
        <f t="shared" si="6"/>
        <v>870195.66039514833</v>
      </c>
      <c r="V29" s="210">
        <f t="shared" si="7"/>
        <v>800000</v>
      </c>
      <c r="W29" s="214">
        <f t="shared" si="8"/>
        <v>800000</v>
      </c>
      <c r="X29" s="215">
        <v>1</v>
      </c>
      <c r="Y29" s="216">
        <f t="shared" si="13"/>
        <v>800000</v>
      </c>
      <c r="Z29" s="217"/>
      <c r="AA29" s="218" t="s">
        <v>39</v>
      </c>
      <c r="AB29" s="219">
        <v>17034</v>
      </c>
      <c r="AC29" s="224">
        <v>800000</v>
      </c>
      <c r="AD29" s="221" t="s">
        <v>39</v>
      </c>
      <c r="AE29" s="76"/>
      <c r="AF29" s="76"/>
      <c r="AG29" s="76"/>
      <c r="AH29" s="76"/>
      <c r="AI29" s="76"/>
      <c r="AJ29" s="76"/>
      <c r="AK29" s="76"/>
      <c r="AL29" s="77">
        <f t="shared" si="9"/>
        <v>1</v>
      </c>
      <c r="AM29" s="47">
        <f t="shared" si="10"/>
        <v>800000</v>
      </c>
      <c r="AN29" s="70">
        <f t="shared" si="11"/>
        <v>0</v>
      </c>
      <c r="AO29" s="61">
        <f>IF(AND(AM29=MIN($AM$5:$AM$37),COUNTIF($AM$5:AM29,AM29)=1),AM29+$AN$38,AM29)</f>
        <v>800000</v>
      </c>
      <c r="AP29" s="78">
        <f t="shared" si="12"/>
        <v>800000</v>
      </c>
      <c r="AQ29" s="163">
        <f t="shared" si="14"/>
        <v>800000</v>
      </c>
      <c r="AR29" s="163">
        <f t="shared" si="15"/>
        <v>800000</v>
      </c>
      <c r="AS29" s="63"/>
    </row>
    <row r="30" spans="1:49" ht="20.25">
      <c r="B30" s="159">
        <f t="shared" si="0"/>
        <v>1.4994156816686499E-2</v>
      </c>
      <c r="C30" s="160">
        <f t="shared" si="1"/>
        <v>1.1987345887231221E-2</v>
      </c>
      <c r="D30" s="161">
        <f t="shared" si="2"/>
        <v>922037.88888888888</v>
      </c>
      <c r="F30" s="64" t="s">
        <v>105</v>
      </c>
      <c r="G30" s="65">
        <v>1510</v>
      </c>
      <c r="H30" s="82" t="s">
        <v>177</v>
      </c>
      <c r="I30" s="66" t="s">
        <v>178</v>
      </c>
      <c r="J30" s="67">
        <v>675000</v>
      </c>
      <c r="K30" s="67">
        <v>2130534</v>
      </c>
      <c r="L30" s="67">
        <v>674014</v>
      </c>
      <c r="M30" s="67">
        <v>246678</v>
      </c>
      <c r="N30" s="67">
        <v>121130</v>
      </c>
      <c r="O30" s="67">
        <v>450</v>
      </c>
      <c r="P30" s="67">
        <v>5</v>
      </c>
      <c r="Q30" s="47">
        <f t="shared" si="3"/>
        <v>1.1111111111111112E-2</v>
      </c>
      <c r="R30" s="151" t="s">
        <v>179</v>
      </c>
      <c r="S30" s="68">
        <f t="shared" si="4"/>
        <v>922037.88888888888</v>
      </c>
      <c r="T30" s="69">
        <f t="shared" si="5"/>
        <v>107273.9651559975</v>
      </c>
      <c r="U30" s="47">
        <f t="shared" si="6"/>
        <v>107273.9651559975</v>
      </c>
      <c r="V30" s="47">
        <f t="shared" si="7"/>
        <v>112681.05133997348</v>
      </c>
      <c r="W30" s="70">
        <f t="shared" si="8"/>
        <v>116729.51081790439</v>
      </c>
      <c r="X30" s="71">
        <v>1</v>
      </c>
      <c r="Y30" s="72">
        <f t="shared" si="13"/>
        <v>116729</v>
      </c>
      <c r="Z30" s="73"/>
      <c r="AA30" s="41" t="s">
        <v>39</v>
      </c>
      <c r="AB30" s="74">
        <v>56505</v>
      </c>
      <c r="AC30" s="152">
        <v>141217</v>
      </c>
      <c r="AD30" s="75" t="s">
        <v>39</v>
      </c>
      <c r="AE30" s="76"/>
      <c r="AF30" s="76"/>
      <c r="AG30" s="76"/>
      <c r="AH30" s="76"/>
      <c r="AI30" s="76"/>
      <c r="AJ30" s="76"/>
      <c r="AK30" s="76"/>
      <c r="AL30" s="77">
        <f t="shared" si="9"/>
        <v>0</v>
      </c>
      <c r="AM30" s="47">
        <f t="shared" si="10"/>
        <v>116729</v>
      </c>
      <c r="AN30" s="70">
        <f t="shared" si="11"/>
        <v>0.51081790438911412</v>
      </c>
      <c r="AO30" s="61">
        <f>IF(AND(AM30=MIN($AM$5:$AM$37),COUNTIF($AM$5:AM30,AM30)=1),AM30+$AN$38,AM30)</f>
        <v>116729</v>
      </c>
      <c r="AP30" s="78">
        <f t="shared" si="12"/>
        <v>116729.51081790439</v>
      </c>
      <c r="AQ30" s="163">
        <f t="shared" si="14"/>
        <v>116729</v>
      </c>
      <c r="AR30" s="163">
        <f t="shared" si="15"/>
        <v>116729</v>
      </c>
      <c r="AS30" s="63"/>
    </row>
    <row r="31" spans="1:49" ht="20.25">
      <c r="B31" s="159">
        <f t="shared" si="0"/>
        <v>6.7466054415995383E-3</v>
      </c>
      <c r="C31" s="160">
        <f t="shared" si="1"/>
        <v>5.3936939557100091E-3</v>
      </c>
      <c r="D31" s="161">
        <f t="shared" si="2"/>
        <v>414870</v>
      </c>
      <c r="F31" s="64" t="s">
        <v>106</v>
      </c>
      <c r="G31" s="65">
        <v>1514</v>
      </c>
      <c r="H31" s="82" t="s">
        <v>180</v>
      </c>
      <c r="I31" s="66" t="s">
        <v>181</v>
      </c>
      <c r="J31" s="67">
        <v>175000</v>
      </c>
      <c r="K31" s="67">
        <v>1476000</v>
      </c>
      <c r="L31" s="67">
        <v>1353149</v>
      </c>
      <c r="M31" s="67">
        <v>29751</v>
      </c>
      <c r="N31" s="67">
        <v>0</v>
      </c>
      <c r="O31" s="67">
        <v>0</v>
      </c>
      <c r="P31" s="67">
        <v>0</v>
      </c>
      <c r="Q31" s="47">
        <f t="shared" si="3"/>
        <v>0</v>
      </c>
      <c r="R31" s="151" t="s">
        <v>182</v>
      </c>
      <c r="S31" s="68">
        <f t="shared" si="4"/>
        <v>1382900</v>
      </c>
      <c r="T31" s="69">
        <f t="shared" si="5"/>
        <v>160892.70105049436</v>
      </c>
      <c r="U31" s="47">
        <f t="shared" si="6"/>
        <v>48267.810315148316</v>
      </c>
      <c r="V31" s="47">
        <f t="shared" si="7"/>
        <v>50700.723183674083</v>
      </c>
      <c r="W31" s="70">
        <f t="shared" si="8"/>
        <v>52522.323362852403</v>
      </c>
      <c r="X31" s="71">
        <v>0.3</v>
      </c>
      <c r="Y31" s="72">
        <f t="shared" si="13"/>
        <v>52522</v>
      </c>
      <c r="Z31" s="73"/>
      <c r="AA31" s="41" t="s">
        <v>39</v>
      </c>
      <c r="AB31" s="74">
        <v>133690</v>
      </c>
      <c r="AC31" s="152">
        <v>21983</v>
      </c>
      <c r="AD31" s="75" t="s">
        <v>39</v>
      </c>
      <c r="AE31" s="76"/>
      <c r="AF31" s="76"/>
      <c r="AG31" s="76"/>
      <c r="AH31" s="76"/>
      <c r="AI31" s="76"/>
      <c r="AJ31" s="76"/>
      <c r="AK31" s="76"/>
      <c r="AL31" s="77">
        <f t="shared" si="9"/>
        <v>0</v>
      </c>
      <c r="AM31" s="47">
        <f t="shared" si="10"/>
        <v>52522</v>
      </c>
      <c r="AN31" s="70">
        <f t="shared" si="11"/>
        <v>0.32336285240307916</v>
      </c>
      <c r="AO31" s="61">
        <f>IF(AND(AM31=MIN($AM$5:$AM$37),COUNTIF($AM$5:AM31,AM31)=1),AM31+$AN$38,AM31)</f>
        <v>52522</v>
      </c>
      <c r="AP31" s="78">
        <f t="shared" si="12"/>
        <v>52522.323362852403</v>
      </c>
      <c r="AQ31" s="163">
        <f t="shared" si="14"/>
        <v>52522</v>
      </c>
      <c r="AR31" s="163">
        <f t="shared" si="15"/>
        <v>52522</v>
      </c>
      <c r="AS31" s="63"/>
    </row>
    <row r="32" spans="1:49" ht="20.25">
      <c r="B32" s="159">
        <f t="shared" si="0"/>
        <v>3.3100431388688463E-2</v>
      </c>
      <c r="C32" s="160">
        <f t="shared" si="1"/>
        <v>2.6462729776922402E-2</v>
      </c>
      <c r="D32" s="161">
        <f t="shared" si="2"/>
        <v>2035449.6923076923</v>
      </c>
      <c r="F32" s="238" t="s">
        <v>107</v>
      </c>
      <c r="G32" s="239">
        <v>1524</v>
      </c>
      <c r="H32" s="240" t="s">
        <v>183</v>
      </c>
      <c r="I32" s="241" t="s">
        <v>184</v>
      </c>
      <c r="J32" s="242">
        <v>570000</v>
      </c>
      <c r="K32" s="242">
        <v>3281818</v>
      </c>
      <c r="L32" s="242">
        <v>1179501</v>
      </c>
      <c r="M32" s="242">
        <v>169785</v>
      </c>
      <c r="N32" s="242">
        <v>836262</v>
      </c>
      <c r="O32" s="242">
        <v>195</v>
      </c>
      <c r="P32" s="242">
        <v>160</v>
      </c>
      <c r="Q32" s="243">
        <f t="shared" si="3"/>
        <v>0.82051282051282048</v>
      </c>
      <c r="R32" s="244" t="s">
        <v>185</v>
      </c>
      <c r="S32" s="245">
        <f t="shared" si="4"/>
        <v>2035449.6923076923</v>
      </c>
      <c r="T32" s="242">
        <f t="shared" si="5"/>
        <v>236813.21776540769</v>
      </c>
      <c r="U32" s="243">
        <f t="shared" si="6"/>
        <v>236813.21776540769</v>
      </c>
      <c r="V32" s="243">
        <f t="shared" si="7"/>
        <v>248749.65990307057</v>
      </c>
      <c r="W32" s="246">
        <f t="shared" si="8"/>
        <v>257686.85836093963</v>
      </c>
      <c r="X32" s="247">
        <v>1</v>
      </c>
      <c r="Y32" s="248">
        <f t="shared" si="13"/>
        <v>257686</v>
      </c>
      <c r="Z32" s="249"/>
      <c r="AA32" s="250" t="s">
        <v>39</v>
      </c>
      <c r="AB32" s="251">
        <v>33264</v>
      </c>
      <c r="AC32" s="252">
        <v>202670</v>
      </c>
      <c r="AD32" s="253" t="s">
        <v>39</v>
      </c>
      <c r="AE32" s="76"/>
      <c r="AF32" s="76"/>
      <c r="AG32" s="76"/>
      <c r="AH32" s="76"/>
      <c r="AI32" s="76"/>
      <c r="AJ32" s="76"/>
      <c r="AK32" s="76"/>
      <c r="AL32" s="77">
        <f t="shared" si="9"/>
        <v>0</v>
      </c>
      <c r="AM32" s="47">
        <f t="shared" si="10"/>
        <v>257686</v>
      </c>
      <c r="AN32" s="70">
        <f t="shared" si="11"/>
        <v>0.85836093963007443</v>
      </c>
      <c r="AO32" s="61">
        <f>IF(AND(AM32=MIN($AM$5:$AM$37),COUNTIF($AM$5:AM32,AM32)=1),AM32+$AN$38,AM32)</f>
        <v>257686</v>
      </c>
      <c r="AP32" s="78">
        <f t="shared" si="12"/>
        <v>257686.85836093963</v>
      </c>
      <c r="AQ32" s="163">
        <f t="shared" si="14"/>
        <v>257686</v>
      </c>
      <c r="AR32" s="163">
        <f t="shared" si="15"/>
        <v>257686</v>
      </c>
      <c r="AS32" s="63"/>
    </row>
    <row r="33" spans="2:45" ht="20.25">
      <c r="B33" s="159">
        <f t="shared" si="0"/>
        <v>3.4606354876344843E-2</v>
      </c>
      <c r="C33" s="160">
        <f t="shared" si="1"/>
        <v>2.7666667147122043E-2</v>
      </c>
      <c r="D33" s="161">
        <f t="shared" si="2"/>
        <v>2128053.6666666665</v>
      </c>
      <c r="F33" s="205" t="s">
        <v>108</v>
      </c>
      <c r="G33" s="225">
        <v>1525</v>
      </c>
      <c r="H33" s="225" t="s">
        <v>186</v>
      </c>
      <c r="I33" s="208" t="s">
        <v>187</v>
      </c>
      <c r="J33" s="209">
        <v>720000</v>
      </c>
      <c r="K33" s="209">
        <v>2939144.95</v>
      </c>
      <c r="L33" s="209">
        <v>1857480</v>
      </c>
      <c r="M33" s="209">
        <v>140361</v>
      </c>
      <c r="N33" s="209">
        <v>195319</v>
      </c>
      <c r="O33" s="209">
        <v>300</v>
      </c>
      <c r="P33" s="209">
        <v>200</v>
      </c>
      <c r="Q33" s="210">
        <f t="shared" si="3"/>
        <v>0.66666666666666663</v>
      </c>
      <c r="R33" s="211" t="s">
        <v>188</v>
      </c>
      <c r="S33" s="212">
        <f t="shared" si="4"/>
        <v>2128053.6666666665</v>
      </c>
      <c r="T33" s="213">
        <f t="shared" si="5"/>
        <v>247587.17362817875</v>
      </c>
      <c r="U33" s="210">
        <f t="shared" si="6"/>
        <v>247587.17362817875</v>
      </c>
      <c r="V33" s="210">
        <f t="shared" si="7"/>
        <v>260066.6711829472</v>
      </c>
      <c r="W33" s="214">
        <f t="shared" si="8"/>
        <v>269410.47271234455</v>
      </c>
      <c r="X33" s="215">
        <v>1</v>
      </c>
      <c r="Y33" s="216">
        <f t="shared" si="13"/>
        <v>269410</v>
      </c>
      <c r="Z33" s="229"/>
      <c r="AA33" s="218" t="s">
        <v>39</v>
      </c>
      <c r="AB33" s="219"/>
      <c r="AC33" s="224">
        <v>255079</v>
      </c>
      <c r="AD33" s="221" t="s">
        <v>39</v>
      </c>
      <c r="AE33" s="76"/>
      <c r="AF33" s="76"/>
      <c r="AG33" s="76"/>
      <c r="AH33" s="76"/>
      <c r="AI33" s="76"/>
      <c r="AJ33" s="76"/>
      <c r="AK33" s="76"/>
      <c r="AL33" s="77">
        <f t="shared" si="9"/>
        <v>0</v>
      </c>
      <c r="AM33" s="47">
        <f t="shared" si="10"/>
        <v>269410</v>
      </c>
      <c r="AN33" s="70">
        <f t="shared" si="11"/>
        <v>0.47271234454819933</v>
      </c>
      <c r="AO33" s="61">
        <f>IF(AND(AM33=MIN($AM$5:$AM$37),COUNTIF($AM$5:AM33,AM33)=1),AM33+$AN$38,AM33)</f>
        <v>269410</v>
      </c>
      <c r="AP33" s="78">
        <f t="shared" si="12"/>
        <v>269410.47271234455</v>
      </c>
      <c r="AQ33" s="163">
        <f t="shared" si="14"/>
        <v>269410</v>
      </c>
      <c r="AR33" s="163">
        <f t="shared" si="15"/>
        <v>269410</v>
      </c>
      <c r="AS33" s="63"/>
    </row>
    <row r="34" spans="2:45" ht="20.25">
      <c r="B34" s="159">
        <f t="shared" si="0"/>
        <v>1.6904339957875675E-2</v>
      </c>
      <c r="C34" s="160">
        <f t="shared" si="1"/>
        <v>1.3514475842008673E-2</v>
      </c>
      <c r="D34" s="161">
        <f t="shared" si="2"/>
        <v>1039501.0615384616</v>
      </c>
      <c r="F34" s="64" t="s">
        <v>109</v>
      </c>
      <c r="G34" s="65">
        <v>1526</v>
      </c>
      <c r="H34" s="82" t="s">
        <v>189</v>
      </c>
      <c r="I34" s="66" t="s">
        <v>190</v>
      </c>
      <c r="J34" s="67">
        <v>180000</v>
      </c>
      <c r="K34" s="67">
        <v>1120848</v>
      </c>
      <c r="L34" s="67">
        <v>443537</v>
      </c>
      <c r="M34" s="67">
        <v>206378</v>
      </c>
      <c r="N34" s="67">
        <v>408437</v>
      </c>
      <c r="O34" s="67">
        <v>130</v>
      </c>
      <c r="P34" s="67">
        <v>124</v>
      </c>
      <c r="Q34" s="47">
        <f t="shared" si="3"/>
        <v>0.9538461538461539</v>
      </c>
      <c r="R34" s="151" t="s">
        <v>191</v>
      </c>
      <c r="S34" s="68">
        <f t="shared" si="4"/>
        <v>1039501.0615384616</v>
      </c>
      <c r="T34" s="69">
        <f t="shared" si="5"/>
        <v>120940.1500728753</v>
      </c>
      <c r="U34" s="47">
        <f t="shared" si="6"/>
        <v>120940.1500728753</v>
      </c>
      <c r="V34" s="47">
        <f t="shared" si="7"/>
        <v>127036.07291488152</v>
      </c>
      <c r="W34" s="70">
        <f t="shared" si="8"/>
        <v>131600.28657206212</v>
      </c>
      <c r="X34" s="71">
        <v>1</v>
      </c>
      <c r="Y34" s="72">
        <f t="shared" si="13"/>
        <v>131600</v>
      </c>
      <c r="Z34" s="84"/>
      <c r="AA34" s="41" t="s">
        <v>39</v>
      </c>
      <c r="AB34" s="74"/>
      <c r="AC34" s="152">
        <v>86018</v>
      </c>
      <c r="AD34" s="75" t="s">
        <v>39</v>
      </c>
      <c r="AE34" s="76"/>
      <c r="AF34" s="76"/>
      <c r="AG34" s="76"/>
      <c r="AH34" s="76"/>
      <c r="AI34" s="76"/>
      <c r="AJ34" s="76"/>
      <c r="AK34" s="76"/>
      <c r="AL34" s="77">
        <f t="shared" si="9"/>
        <v>0</v>
      </c>
      <c r="AM34" s="47">
        <f t="shared" si="10"/>
        <v>131600</v>
      </c>
      <c r="AN34" s="70">
        <f t="shared" si="11"/>
        <v>0.28657206211937591</v>
      </c>
      <c r="AO34" s="61">
        <f>IF(AND(AM34=MIN($AM$5:$AM$37),COUNTIF($AM$5:AM34,AM34)=1),AM34+$AN$38,AM34)</f>
        <v>131600</v>
      </c>
      <c r="AP34" s="78">
        <f t="shared" si="12"/>
        <v>131600.28657206212</v>
      </c>
      <c r="AQ34" s="163">
        <f t="shared" si="14"/>
        <v>131600</v>
      </c>
      <c r="AR34" s="163">
        <f t="shared" si="15"/>
        <v>131600</v>
      </c>
      <c r="AS34" s="63"/>
    </row>
    <row r="35" spans="2:45" ht="20.25">
      <c r="B35" s="159">
        <f t="shared" si="0"/>
        <v>2.1698417883067055E-2</v>
      </c>
      <c r="C35" s="160">
        <f t="shared" si="1"/>
        <v>1.7347186877527145E-2</v>
      </c>
      <c r="D35" s="161">
        <f t="shared" si="2"/>
        <v>1334304</v>
      </c>
      <c r="F35" s="64" t="s">
        <v>110</v>
      </c>
      <c r="G35" s="65">
        <v>0</v>
      </c>
      <c r="H35" s="82" t="s">
        <v>192</v>
      </c>
      <c r="I35" s="66" t="s">
        <v>193</v>
      </c>
      <c r="J35" s="67">
        <v>495000</v>
      </c>
      <c r="K35" s="67">
        <v>1604662</v>
      </c>
      <c r="L35" s="67">
        <v>1227349</v>
      </c>
      <c r="M35" s="67">
        <v>106955</v>
      </c>
      <c r="N35" s="67">
        <v>0</v>
      </c>
      <c r="O35" s="67">
        <v>72</v>
      </c>
      <c r="P35" s="67">
        <v>72</v>
      </c>
      <c r="Q35" s="47">
        <f t="shared" si="3"/>
        <v>1</v>
      </c>
      <c r="R35" s="151" t="s">
        <v>194</v>
      </c>
      <c r="S35" s="68">
        <f t="shared" si="4"/>
        <v>1334304</v>
      </c>
      <c r="T35" s="69">
        <f t="shared" si="5"/>
        <v>155238.82752366681</v>
      </c>
      <c r="U35" s="47">
        <f t="shared" si="6"/>
        <v>155238.82752366681</v>
      </c>
      <c r="V35" s="47">
        <f t="shared" si="7"/>
        <v>163063.55664875516</v>
      </c>
      <c r="W35" s="70">
        <f t="shared" si="8"/>
        <v>168922.18321967701</v>
      </c>
      <c r="X35" s="71">
        <v>1</v>
      </c>
      <c r="Y35" s="72">
        <f t="shared" si="13"/>
        <v>168922</v>
      </c>
      <c r="Z35" s="84"/>
      <c r="AA35" s="41" t="s">
        <v>39</v>
      </c>
      <c r="AB35" s="74"/>
      <c r="AC35" s="152">
        <v>0</v>
      </c>
      <c r="AD35" s="75" t="s">
        <v>39</v>
      </c>
      <c r="AE35" s="76"/>
      <c r="AF35" s="76"/>
      <c r="AG35" s="76"/>
      <c r="AH35" s="76"/>
      <c r="AI35" s="76"/>
      <c r="AJ35" s="76"/>
      <c r="AK35" s="76"/>
      <c r="AL35" s="77">
        <f t="shared" si="9"/>
        <v>0</v>
      </c>
      <c r="AM35" s="47">
        <f t="shared" si="10"/>
        <v>168922</v>
      </c>
      <c r="AN35" s="70">
        <f t="shared" si="11"/>
        <v>0.18321967701194808</v>
      </c>
      <c r="AO35" s="61">
        <f>IF(AND(AM35=MIN($AM$5:$AM$37),COUNTIF($AM$5:AM35,AM35)=1),AM35+$AN$38,AM35)</f>
        <v>168922</v>
      </c>
      <c r="AP35" s="78">
        <f t="shared" si="12"/>
        <v>168922.18321967701</v>
      </c>
      <c r="AQ35" s="163">
        <f t="shared" si="14"/>
        <v>168922</v>
      </c>
      <c r="AR35" s="163">
        <f t="shared" si="15"/>
        <v>168922</v>
      </c>
      <c r="AS35" s="63"/>
    </row>
    <row r="36" spans="2:45" ht="20.25">
      <c r="B36" s="159">
        <f t="shared" si="0"/>
        <v>9.0118113523900228E-2</v>
      </c>
      <c r="C36" s="160">
        <f t="shared" si="1"/>
        <v>7.2046531907253186E-2</v>
      </c>
      <c r="D36" s="161">
        <f t="shared" si="2"/>
        <v>5541646.4000000004</v>
      </c>
      <c r="F36" s="205" t="s">
        <v>111</v>
      </c>
      <c r="G36" s="206">
        <v>1699</v>
      </c>
      <c r="H36" s="225" t="s">
        <v>195</v>
      </c>
      <c r="I36" s="208" t="s">
        <v>196</v>
      </c>
      <c r="J36" s="209">
        <v>800000</v>
      </c>
      <c r="K36" s="209">
        <v>8912265</v>
      </c>
      <c r="L36" s="209">
        <v>4359275</v>
      </c>
      <c r="M36" s="209">
        <v>1182371.3999999999</v>
      </c>
      <c r="N36" s="209">
        <v>0</v>
      </c>
      <c r="O36" s="209">
        <v>0</v>
      </c>
      <c r="P36" s="209">
        <v>0</v>
      </c>
      <c r="Q36" s="210">
        <f t="shared" si="3"/>
        <v>0</v>
      </c>
      <c r="R36" s="211" t="s">
        <v>206</v>
      </c>
      <c r="S36" s="212">
        <f t="shared" si="4"/>
        <v>5541646.4000000004</v>
      </c>
      <c r="T36" s="213">
        <f t="shared" si="5"/>
        <v>644739.64680218988</v>
      </c>
      <c r="U36" s="210">
        <f t="shared" si="6"/>
        <v>644739.64680218988</v>
      </c>
      <c r="V36" s="210">
        <f t="shared" si="7"/>
        <v>677237.39992817992</v>
      </c>
      <c r="W36" s="214">
        <f t="shared" si="8"/>
        <v>701569.51378356328</v>
      </c>
      <c r="X36" s="215">
        <v>1</v>
      </c>
      <c r="Y36" s="216">
        <f t="shared" si="13"/>
        <v>701569</v>
      </c>
      <c r="Z36" s="229"/>
      <c r="AA36" s="218" t="s">
        <v>39</v>
      </c>
      <c r="AB36" s="219"/>
      <c r="AC36" s="224">
        <v>684764</v>
      </c>
      <c r="AD36" s="221" t="s">
        <v>39</v>
      </c>
      <c r="AE36" s="76"/>
      <c r="AF36" s="76"/>
      <c r="AG36" s="76"/>
      <c r="AH36" s="76"/>
      <c r="AI36" s="76"/>
      <c r="AJ36" s="76"/>
      <c r="AK36" s="76"/>
      <c r="AL36" s="77">
        <f t="shared" si="9"/>
        <v>0</v>
      </c>
      <c r="AM36" s="47">
        <f t="shared" si="10"/>
        <v>701569</v>
      </c>
      <c r="AN36" s="70">
        <f t="shared" si="11"/>
        <v>0.51378356327768415</v>
      </c>
      <c r="AO36" s="61">
        <f>IF(AND(AM36=MIN($AM$5:$AM$37),COUNTIF($AM$5:AM36,AM36)=1),AM36+$AN$38,AM36)</f>
        <v>701569</v>
      </c>
      <c r="AP36" s="78">
        <f t="shared" si="12"/>
        <v>701569.51378356328</v>
      </c>
      <c r="AQ36" s="163">
        <f t="shared" si="14"/>
        <v>701569</v>
      </c>
      <c r="AR36" s="163">
        <f t="shared" si="15"/>
        <v>701569</v>
      </c>
      <c r="AS36" s="63"/>
    </row>
    <row r="37" spans="2:45" ht="21" thickBot="1">
      <c r="B37" s="159">
        <f t="shared" si="0"/>
        <v>0.10289649945407514</v>
      </c>
      <c r="C37" s="160">
        <f t="shared" si="1"/>
        <v>8.226244027064096E-2</v>
      </c>
      <c r="D37" s="161">
        <f t="shared" si="2"/>
        <v>6327429.564102564</v>
      </c>
      <c r="F37" s="205" t="s">
        <v>112</v>
      </c>
      <c r="G37" s="232">
        <v>1528</v>
      </c>
      <c r="H37" s="233" t="s">
        <v>197</v>
      </c>
      <c r="I37" s="234" t="s">
        <v>209</v>
      </c>
      <c r="J37" s="235">
        <v>800000</v>
      </c>
      <c r="K37" s="235">
        <v>9342077</v>
      </c>
      <c r="L37" s="209">
        <v>4872087</v>
      </c>
      <c r="M37" s="209">
        <v>311775</v>
      </c>
      <c r="N37" s="209">
        <v>1274261</v>
      </c>
      <c r="O37" s="209">
        <v>390</v>
      </c>
      <c r="P37" s="209">
        <v>350</v>
      </c>
      <c r="Q37" s="210">
        <f t="shared" si="3"/>
        <v>0.89743589743589747</v>
      </c>
      <c r="R37" s="236" t="s">
        <v>198</v>
      </c>
      <c r="S37" s="212">
        <f t="shared" si="4"/>
        <v>6327429.564102564</v>
      </c>
      <c r="T37" s="213">
        <f t="shared" si="5"/>
        <v>736161.13477128767</v>
      </c>
      <c r="U37" s="210">
        <f t="shared" si="6"/>
        <v>736161.13477128767</v>
      </c>
      <c r="V37" s="210">
        <f t="shared" si="7"/>
        <v>773266.93854402506</v>
      </c>
      <c r="W37" s="214">
        <f t="shared" si="8"/>
        <v>801049.24824997492</v>
      </c>
      <c r="X37" s="215">
        <v>1</v>
      </c>
      <c r="Y37" s="216">
        <f t="shared" si="13"/>
        <v>800000</v>
      </c>
      <c r="Z37" s="231"/>
      <c r="AA37" s="218"/>
      <c r="AB37" s="219"/>
      <c r="AC37" s="237">
        <v>794572</v>
      </c>
      <c r="AD37" s="221" t="s">
        <v>39</v>
      </c>
      <c r="AE37" s="88"/>
      <c r="AF37" s="88"/>
      <c r="AG37" s="88"/>
      <c r="AH37" s="88"/>
      <c r="AI37" s="88"/>
      <c r="AJ37" s="88"/>
      <c r="AK37" s="88"/>
      <c r="AL37" s="77">
        <f t="shared" si="9"/>
        <v>0</v>
      </c>
      <c r="AM37" s="47">
        <f t="shared" si="10"/>
        <v>801049</v>
      </c>
      <c r="AN37" s="70">
        <f t="shared" si="11"/>
        <v>0.2482499749166891</v>
      </c>
      <c r="AO37" s="61">
        <f>IF(AND(AM37=MIN($AM$5:$AM$37),COUNTIF($AM$5:AM37,AM37)=1),AM37+$AN$38,AM37)</f>
        <v>801049</v>
      </c>
      <c r="AP37" s="78">
        <f t="shared" si="12"/>
        <v>801049.24824997492</v>
      </c>
      <c r="AQ37" s="163">
        <v>800000</v>
      </c>
      <c r="AR37" s="163">
        <f t="shared" si="15"/>
        <v>800000</v>
      </c>
      <c r="AS37" s="63"/>
    </row>
    <row r="38" spans="2:45" ht="24" customHeight="1" thickBot="1">
      <c r="B38" s="2"/>
      <c r="C38" s="2"/>
      <c r="D38" s="2"/>
      <c r="F38" s="184" t="s">
        <v>113</v>
      </c>
      <c r="G38" s="185"/>
      <c r="H38" s="185"/>
      <c r="I38" s="186"/>
      <c r="J38" s="89">
        <f t="shared" ref="J38:P38" si="16">SUM(J5:J37)</f>
        <v>17316781</v>
      </c>
      <c r="K38" s="90">
        <f t="shared" si="16"/>
        <v>146069286.35000002</v>
      </c>
      <c r="L38" s="90">
        <f t="shared" si="16"/>
        <v>61435420.359999999</v>
      </c>
      <c r="M38" s="90">
        <f t="shared" si="16"/>
        <v>13394281.970000001</v>
      </c>
      <c r="N38" s="90">
        <f t="shared" si="16"/>
        <v>10584786.789999999</v>
      </c>
      <c r="O38" s="90">
        <f t="shared" si="16"/>
        <v>6608</v>
      </c>
      <c r="P38" s="90">
        <f t="shared" si="16"/>
        <v>3489</v>
      </c>
      <c r="Q38" s="91">
        <f>AVERAGE(Q5:Q37)</f>
        <v>0.31702548721823381</v>
      </c>
      <c r="R38" s="92"/>
      <c r="S38" s="93">
        <f>SUM(S5:S37)</f>
        <v>80794591.147551984</v>
      </c>
      <c r="T38" s="94">
        <f t="shared" si="5"/>
        <v>9400000</v>
      </c>
      <c r="U38" s="95">
        <f>SUM(U5:U37)</f>
        <v>8948933.831154773</v>
      </c>
      <c r="V38" s="95">
        <f>SUM(V5:V37)</f>
        <v>9129997.5232068058</v>
      </c>
      <c r="W38" s="96">
        <f>SUM(W5:W37)</f>
        <v>9400000</v>
      </c>
      <c r="X38" s="157">
        <f>SUM(X5:X37)</f>
        <v>30.45</v>
      </c>
      <c r="Y38" s="97">
        <f>SUM(Y5:Y37)</f>
        <v>9399999.9999999981</v>
      </c>
      <c r="AB38" s="74">
        <f>SUM(AB5:AB32)</f>
        <v>8487108</v>
      </c>
      <c r="AC38" s="98">
        <f>SUM(AC5:AC37)</f>
        <v>9133196</v>
      </c>
      <c r="AD38" s="99"/>
      <c r="AK38" s="12"/>
      <c r="AL38" s="93"/>
      <c r="AM38" s="100">
        <f>SUM(AM5:AM37)</f>
        <v>9399987</v>
      </c>
      <c r="AN38" s="101">
        <f>SUM(AN5:AN37)</f>
        <v>12.999999998770363</v>
      </c>
      <c r="AO38" s="102">
        <f>SUM(AO5:AO37)</f>
        <v>9399999.9999999981</v>
      </c>
      <c r="AR38" s="166">
        <f>SUM(AR5:AR37)</f>
        <v>9399999.9999999981</v>
      </c>
      <c r="AS38" s="1"/>
    </row>
    <row r="39" spans="2:45" ht="15.75" customHeight="1">
      <c r="B39" s="2"/>
      <c r="C39" s="2"/>
      <c r="D39" s="2"/>
      <c r="F39" s="1"/>
      <c r="G39" s="2"/>
      <c r="S39" s="103"/>
      <c r="T39" s="103"/>
      <c r="U39" s="103"/>
      <c r="V39" s="103"/>
      <c r="W39" s="103"/>
      <c r="AD39" s="99"/>
      <c r="AL39" s="2"/>
      <c r="AM39" s="3"/>
      <c r="AN39" s="3"/>
      <c r="AO39" s="3"/>
      <c r="AS39" s="1"/>
    </row>
    <row r="40" spans="2:45" ht="19.5" customHeight="1">
      <c r="B40" s="2"/>
      <c r="C40" s="2"/>
      <c r="D40" s="2"/>
      <c r="F40" s="1"/>
      <c r="G40" s="2"/>
      <c r="T40" s="104"/>
      <c r="U40" s="104"/>
      <c r="V40" s="105"/>
      <c r="W40" s="104"/>
      <c r="AD40" s="99"/>
      <c r="AL40" s="2"/>
      <c r="AM40" s="3"/>
      <c r="AN40" s="3"/>
      <c r="AO40" s="3"/>
      <c r="AQ40" s="163">
        <f>SUM(AQ5:AQ37)</f>
        <v>9370196</v>
      </c>
      <c r="AR40" s="163">
        <f>AO38-AQ40</f>
        <v>29803.999999998137</v>
      </c>
      <c r="AS40" s="1"/>
    </row>
    <row r="41" spans="2:45" ht="19.5" customHeight="1" thickBot="1">
      <c r="B41" s="2"/>
      <c r="C41" s="2"/>
      <c r="D41" s="2"/>
      <c r="F41" s="1"/>
      <c r="G41" s="2"/>
      <c r="S41" s="104"/>
      <c r="V41" s="105"/>
      <c r="W41" s="104"/>
      <c r="Y41" s="104"/>
      <c r="Z41" s="187"/>
      <c r="AA41" s="188"/>
      <c r="AD41" s="99"/>
      <c r="AL41" s="2"/>
      <c r="AM41" s="3"/>
      <c r="AN41" s="3"/>
      <c r="AO41" s="3"/>
      <c r="AQ41" s="1"/>
      <c r="AR41" s="165">
        <f>AR40/2</f>
        <v>14901.999999999069</v>
      </c>
      <c r="AS41" s="1"/>
    </row>
    <row r="42" spans="2:45" ht="27.75" customHeight="1" thickBot="1">
      <c r="B42" s="2"/>
      <c r="C42" s="2"/>
      <c r="D42" s="2"/>
      <c r="F42" s="1"/>
      <c r="G42" s="2"/>
      <c r="L42" s="106" t="s">
        <v>114</v>
      </c>
      <c r="Z42" s="188"/>
      <c r="AA42" s="188"/>
      <c r="AD42" s="99"/>
      <c r="AL42" s="2"/>
      <c r="AM42" s="3"/>
      <c r="AN42" s="3"/>
      <c r="AO42" s="3"/>
      <c r="AQ42" s="1"/>
      <c r="AR42" s="1"/>
      <c r="AS42" s="1"/>
    </row>
    <row r="43" spans="2:45" ht="44.25" customHeight="1" thickBot="1">
      <c r="B43" s="2"/>
      <c r="C43" s="2"/>
      <c r="D43" s="2"/>
      <c r="F43" s="1"/>
      <c r="G43" s="2"/>
      <c r="I43" s="107" t="s">
        <v>115</v>
      </c>
      <c r="J43" s="108"/>
      <c r="K43" s="109">
        <v>9400000</v>
      </c>
      <c r="L43" s="110">
        <v>800000</v>
      </c>
      <c r="N43" s="111"/>
      <c r="O43" s="189" t="s">
        <v>116</v>
      </c>
      <c r="P43" s="181"/>
      <c r="Q43" s="182"/>
      <c r="R43" s="112"/>
      <c r="S43" s="2"/>
      <c r="T43" s="113" t="e">
        <f>(K43-V38)*#REF!+#REF!</f>
        <v>#REF!</v>
      </c>
      <c r="U43" s="104"/>
      <c r="V43" s="105"/>
      <c r="W43" s="104"/>
      <c r="Z43" s="188"/>
      <c r="AA43" s="188"/>
      <c r="AD43" s="99"/>
      <c r="AL43" s="2"/>
      <c r="AM43" s="3"/>
      <c r="AN43" s="3"/>
      <c r="AO43" s="3"/>
      <c r="AQ43" s="1"/>
      <c r="AR43" s="164">
        <f>28742+1049+13</f>
        <v>29804</v>
      </c>
      <c r="AS43" s="1"/>
    </row>
    <row r="44" spans="2:45" ht="42.75" customHeight="1" thickBot="1">
      <c r="B44" s="2"/>
      <c r="C44" s="2"/>
      <c r="D44" s="2"/>
      <c r="F44" s="1"/>
      <c r="G44" s="2"/>
      <c r="I44" s="114" t="s">
        <v>117</v>
      </c>
      <c r="J44" s="115"/>
      <c r="K44" s="116" t="s">
        <v>118</v>
      </c>
      <c r="L44" s="117">
        <f>K43/S38</f>
        <v>0.11634442190360429</v>
      </c>
      <c r="N44" s="118" t="s">
        <v>119</v>
      </c>
      <c r="O44" s="190" t="s">
        <v>120</v>
      </c>
      <c r="P44" s="181"/>
      <c r="Q44" s="182"/>
      <c r="R44" s="112"/>
      <c r="S44" s="119"/>
      <c r="T44" s="2"/>
      <c r="U44" s="104"/>
      <c r="X44" s="104"/>
      <c r="Y44" s="104"/>
      <c r="Z44" s="188"/>
      <c r="AA44" s="188"/>
      <c r="AD44" s="99"/>
      <c r="AL44" s="2"/>
      <c r="AM44" s="3"/>
      <c r="AN44" s="3"/>
      <c r="AO44" s="3"/>
      <c r="AQ44" s="1"/>
      <c r="AR44" s="1"/>
      <c r="AS44" s="1"/>
    </row>
    <row r="45" spans="2:45" ht="29.25" customHeight="1" thickBot="1">
      <c r="B45" s="2"/>
      <c r="C45" s="2"/>
      <c r="D45" s="2"/>
      <c r="F45" s="1"/>
      <c r="G45" s="2"/>
      <c r="I45" s="120" t="s">
        <v>121</v>
      </c>
      <c r="J45" s="121"/>
      <c r="K45" s="122"/>
      <c r="L45" s="123">
        <v>900000</v>
      </c>
      <c r="N45" s="118" t="s">
        <v>122</v>
      </c>
      <c r="O45" s="190" t="s">
        <v>123</v>
      </c>
      <c r="P45" s="181"/>
      <c r="Q45" s="182"/>
      <c r="R45" s="112"/>
      <c r="S45" s="119"/>
      <c r="T45" s="2"/>
      <c r="Z45" s="188"/>
      <c r="AA45" s="188"/>
      <c r="AD45" s="99"/>
      <c r="AL45" s="2"/>
      <c r="AM45" s="3"/>
      <c r="AN45" s="3"/>
      <c r="AO45" s="3"/>
      <c r="AQ45" s="1"/>
      <c r="AR45" s="1"/>
      <c r="AS45" s="1"/>
    </row>
    <row r="46" spans="2:45" ht="33.75" customHeight="1" thickBot="1">
      <c r="B46" s="2"/>
      <c r="C46" s="2"/>
      <c r="D46" s="2"/>
      <c r="F46" s="1"/>
      <c r="G46" s="2"/>
      <c r="I46" s="124" t="s">
        <v>124</v>
      </c>
      <c r="J46" s="125"/>
      <c r="K46" s="126">
        <v>14000000</v>
      </c>
      <c r="L46" s="127">
        <f>K46/S38</f>
        <v>0.17327892623941063</v>
      </c>
      <c r="R46" s="112"/>
      <c r="S46" s="119"/>
      <c r="T46" s="2"/>
      <c r="X46" s="128"/>
      <c r="Z46" s="188"/>
      <c r="AA46" s="188"/>
      <c r="AD46" s="99"/>
      <c r="AL46" s="2"/>
      <c r="AM46" s="3"/>
      <c r="AN46" s="3"/>
      <c r="AO46" s="3"/>
      <c r="AQ46" s="1"/>
      <c r="AR46" s="1"/>
      <c r="AS46" s="1"/>
    </row>
    <row r="47" spans="2:45" ht="33" customHeight="1">
      <c r="B47" s="2"/>
      <c r="C47" s="2"/>
      <c r="D47" s="2"/>
      <c r="F47" s="1"/>
      <c r="G47" s="2"/>
      <c r="AD47" s="99"/>
      <c r="AL47" s="2"/>
      <c r="AM47" s="3"/>
      <c r="AN47" s="3"/>
      <c r="AO47" s="3"/>
      <c r="AQ47" s="1"/>
      <c r="AR47" s="1"/>
      <c r="AS47" s="1"/>
    </row>
    <row r="48" spans="2:45" ht="24.75" customHeight="1" thickBot="1">
      <c r="B48" s="2"/>
      <c r="C48" s="2"/>
      <c r="D48" s="2"/>
      <c r="F48" s="1"/>
      <c r="G48" s="2"/>
      <c r="L48" s="129" t="s">
        <v>125</v>
      </c>
      <c r="M48" s="12"/>
      <c r="N48" s="12"/>
      <c r="AD48" s="99"/>
      <c r="AL48" s="2"/>
      <c r="AM48" s="3"/>
      <c r="AN48" s="3"/>
      <c r="AO48" s="3"/>
      <c r="AQ48" s="1"/>
      <c r="AR48" s="1"/>
      <c r="AS48" s="1"/>
    </row>
    <row r="49" spans="2:45" ht="24.75" customHeight="1">
      <c r="B49" s="2"/>
      <c r="C49" s="2"/>
      <c r="D49" s="2"/>
      <c r="F49" s="1"/>
      <c r="G49" s="2"/>
      <c r="I49" s="130"/>
      <c r="J49" s="130"/>
      <c r="L49" s="177" t="s">
        <v>126</v>
      </c>
      <c r="M49" s="178"/>
      <c r="N49" s="131" t="s">
        <v>127</v>
      </c>
      <c r="O49" s="131"/>
      <c r="P49" s="131"/>
      <c r="Q49" s="132"/>
      <c r="AD49" s="99"/>
      <c r="AL49" s="2"/>
      <c r="AM49" s="3"/>
      <c r="AN49" s="3"/>
      <c r="AO49" s="3"/>
      <c r="AQ49" s="1"/>
      <c r="AR49" s="1"/>
      <c r="AS49" s="1"/>
    </row>
    <row r="50" spans="2:45" ht="24.75" customHeight="1">
      <c r="B50" s="2"/>
      <c r="C50" s="2"/>
      <c r="D50" s="2"/>
      <c r="F50" s="1"/>
      <c r="G50" s="2"/>
      <c r="I50" s="130"/>
      <c r="J50" s="130"/>
      <c r="L50" s="167" t="s">
        <v>128</v>
      </c>
      <c r="M50" s="168"/>
      <c r="N50" s="169"/>
      <c r="O50" s="170"/>
      <c r="P50" s="170"/>
      <c r="Q50" s="171"/>
      <c r="AD50" s="99"/>
      <c r="AL50" s="2"/>
      <c r="AM50" s="3"/>
      <c r="AN50" s="3"/>
      <c r="AO50" s="3"/>
      <c r="AQ50" s="1"/>
      <c r="AR50" s="1"/>
      <c r="AS50" s="1"/>
    </row>
    <row r="51" spans="2:45" ht="24.75" customHeight="1">
      <c r="B51" s="2"/>
      <c r="C51" s="2"/>
      <c r="D51" s="2"/>
      <c r="F51" s="1"/>
      <c r="G51" s="2"/>
      <c r="I51" s="130"/>
      <c r="J51" s="130"/>
      <c r="L51" s="167" t="s">
        <v>129</v>
      </c>
      <c r="M51" s="168"/>
      <c r="N51" s="169" t="s">
        <v>130</v>
      </c>
      <c r="O51" s="170"/>
      <c r="P51" s="170"/>
      <c r="Q51" s="171"/>
      <c r="AD51" s="99"/>
      <c r="AL51" s="2"/>
      <c r="AM51" s="3"/>
      <c r="AN51" s="3"/>
      <c r="AO51" s="3"/>
      <c r="AQ51" s="1"/>
      <c r="AR51" s="1"/>
      <c r="AS51" s="1"/>
    </row>
    <row r="52" spans="2:45" ht="24.75" customHeight="1">
      <c r="B52" s="2"/>
      <c r="C52" s="2"/>
      <c r="D52" s="2"/>
      <c r="F52" s="1"/>
      <c r="G52" s="2"/>
      <c r="I52" s="130"/>
      <c r="J52" s="130"/>
      <c r="L52" s="167" t="s">
        <v>131</v>
      </c>
      <c r="M52" s="168"/>
      <c r="N52" s="179" t="s">
        <v>132</v>
      </c>
      <c r="O52" s="170"/>
      <c r="P52" s="170"/>
      <c r="Q52" s="171"/>
      <c r="R52" s="133"/>
      <c r="AD52" s="99"/>
      <c r="AL52" s="2"/>
      <c r="AM52" s="3"/>
      <c r="AN52" s="3"/>
      <c r="AO52" s="3"/>
      <c r="AQ52" s="1"/>
      <c r="AR52" s="1"/>
      <c r="AS52" s="1"/>
    </row>
    <row r="53" spans="2:45" ht="24.75" customHeight="1">
      <c r="B53" s="2"/>
      <c r="C53" s="2"/>
      <c r="D53" s="2"/>
      <c r="F53" s="1"/>
      <c r="G53" s="2"/>
      <c r="I53" s="130"/>
      <c r="J53" s="130"/>
      <c r="L53" s="167" t="s">
        <v>133</v>
      </c>
      <c r="M53" s="168"/>
      <c r="N53" s="169"/>
      <c r="O53" s="170"/>
      <c r="P53" s="170"/>
      <c r="Q53" s="171"/>
      <c r="AD53" s="99"/>
      <c r="AL53" s="2"/>
      <c r="AM53" s="3"/>
      <c r="AN53" s="3"/>
      <c r="AO53" s="3"/>
      <c r="AQ53" s="1"/>
      <c r="AR53" s="1"/>
      <c r="AS53" s="1"/>
    </row>
    <row r="54" spans="2:45" ht="24.75" customHeight="1" thickBot="1">
      <c r="B54" s="2"/>
      <c r="C54" s="2"/>
      <c r="D54" s="2"/>
      <c r="F54" s="1"/>
      <c r="G54" s="2"/>
      <c r="I54" s="130"/>
      <c r="J54" s="130"/>
      <c r="L54" s="172" t="s">
        <v>134</v>
      </c>
      <c r="M54" s="173"/>
      <c r="N54" s="174"/>
      <c r="O54" s="175"/>
      <c r="P54" s="175"/>
      <c r="Q54" s="176"/>
      <c r="AD54" s="99"/>
      <c r="AL54" s="2"/>
      <c r="AM54" s="3"/>
      <c r="AN54" s="3"/>
      <c r="AO54" s="3"/>
      <c r="AQ54" s="1"/>
      <c r="AR54" s="1"/>
      <c r="AS54" s="1"/>
    </row>
    <row r="55" spans="2:45" ht="15.75" customHeight="1">
      <c r="B55" s="2"/>
      <c r="C55" s="2"/>
      <c r="D55" s="2"/>
      <c r="F55" s="1"/>
      <c r="G55" s="2"/>
      <c r="AL55" s="2"/>
      <c r="AM55" s="3"/>
      <c r="AN55" s="3"/>
      <c r="AO55" s="3"/>
      <c r="AQ55" s="1"/>
      <c r="AR55" s="1"/>
      <c r="AS55" s="1"/>
    </row>
    <row r="56" spans="2:45" ht="15.75" customHeight="1">
      <c r="B56" s="2"/>
      <c r="C56" s="2"/>
      <c r="D56" s="2"/>
      <c r="F56" s="1"/>
      <c r="G56" s="2"/>
      <c r="AL56" s="2"/>
      <c r="AM56" s="3"/>
      <c r="AN56" s="3"/>
      <c r="AO56" s="3"/>
      <c r="AQ56" s="1"/>
      <c r="AR56" s="1"/>
      <c r="AS56" s="1"/>
    </row>
    <row r="57" spans="2:45" ht="15.75" customHeight="1">
      <c r="B57" s="2"/>
      <c r="C57" s="2"/>
      <c r="D57" s="2"/>
      <c r="F57" s="1"/>
      <c r="G57" s="2"/>
      <c r="AL57" s="2"/>
      <c r="AM57" s="3"/>
      <c r="AN57" s="3"/>
      <c r="AO57" s="3"/>
      <c r="AQ57" s="1"/>
      <c r="AR57" s="1"/>
      <c r="AS57" s="1"/>
    </row>
    <row r="58" spans="2:45" ht="15.75" customHeight="1">
      <c r="B58" s="2"/>
      <c r="C58" s="2"/>
      <c r="D58" s="2"/>
      <c r="F58" s="1"/>
      <c r="G58" s="2"/>
      <c r="AL58" s="2"/>
      <c r="AM58" s="3"/>
      <c r="AN58" s="3"/>
      <c r="AO58" s="3"/>
      <c r="AQ58" s="1"/>
      <c r="AR58" s="1"/>
      <c r="AS58" s="1"/>
    </row>
    <row r="59" spans="2:45" ht="15.75" customHeight="1">
      <c r="B59" s="2"/>
      <c r="C59" s="2"/>
      <c r="D59" s="2"/>
      <c r="F59" s="1"/>
      <c r="G59" s="2"/>
      <c r="AL59" s="2"/>
      <c r="AM59" s="3"/>
      <c r="AN59" s="3"/>
      <c r="AO59" s="3"/>
      <c r="AQ59" s="1"/>
      <c r="AR59" s="1"/>
      <c r="AS59" s="1"/>
    </row>
    <row r="60" spans="2:45" ht="15.75" customHeight="1">
      <c r="B60" s="2"/>
      <c r="C60" s="2"/>
      <c r="D60" s="2"/>
      <c r="F60" s="1"/>
      <c r="G60" s="2"/>
      <c r="AL60" s="2"/>
      <c r="AM60" s="3"/>
      <c r="AN60" s="3"/>
      <c r="AO60" s="3"/>
      <c r="AQ60" s="1"/>
      <c r="AR60" s="1"/>
      <c r="AS60" s="1"/>
    </row>
    <row r="61" spans="2:45" ht="15.75" customHeight="1">
      <c r="B61" s="2"/>
      <c r="C61" s="2"/>
      <c r="D61" s="2"/>
      <c r="F61" s="1"/>
      <c r="G61" s="2"/>
      <c r="AL61" s="2"/>
      <c r="AM61" s="3"/>
      <c r="AN61" s="3"/>
      <c r="AO61" s="3"/>
      <c r="AQ61" s="1"/>
      <c r="AR61" s="1"/>
      <c r="AS61" s="1"/>
    </row>
    <row r="62" spans="2:45" ht="15.75" customHeight="1">
      <c r="B62" s="2"/>
      <c r="C62" s="2"/>
      <c r="D62" s="2"/>
      <c r="F62" s="1"/>
      <c r="G62" s="2"/>
      <c r="AL62" s="2"/>
      <c r="AM62" s="3"/>
      <c r="AN62" s="3"/>
      <c r="AO62" s="3"/>
      <c r="AQ62" s="1"/>
      <c r="AR62" s="1"/>
      <c r="AS62" s="1"/>
    </row>
    <row r="63" spans="2:45" ht="15.75" customHeight="1">
      <c r="B63" s="2"/>
      <c r="C63" s="2"/>
      <c r="D63" s="2"/>
      <c r="F63" s="1"/>
      <c r="G63" s="2"/>
      <c r="AL63" s="2"/>
      <c r="AM63" s="3"/>
      <c r="AN63" s="3"/>
      <c r="AO63" s="3"/>
      <c r="AQ63" s="1"/>
      <c r="AR63" s="1"/>
      <c r="AS63" s="1"/>
    </row>
    <row r="64" spans="2:45" ht="15.75" customHeight="1">
      <c r="B64" s="2"/>
      <c r="C64" s="2"/>
      <c r="D64" s="2"/>
      <c r="F64" s="1"/>
      <c r="G64" s="2"/>
      <c r="AL64" s="2"/>
      <c r="AM64" s="3"/>
      <c r="AN64" s="3"/>
      <c r="AO64" s="3"/>
      <c r="AQ64" s="1"/>
      <c r="AR64" s="1"/>
      <c r="AS64" s="1"/>
    </row>
    <row r="65" spans="2:45" ht="15.75" customHeight="1">
      <c r="B65" s="2"/>
      <c r="C65" s="2"/>
      <c r="D65" s="2"/>
      <c r="F65" s="1"/>
      <c r="G65" s="2"/>
      <c r="AL65" s="2"/>
      <c r="AM65" s="3"/>
      <c r="AN65" s="3"/>
      <c r="AO65" s="3"/>
      <c r="AQ65" s="1"/>
      <c r="AR65" s="1"/>
      <c r="AS65" s="1"/>
    </row>
    <row r="66" spans="2:45" ht="15.75" customHeight="1">
      <c r="B66" s="2"/>
      <c r="C66" s="2"/>
      <c r="D66" s="2"/>
      <c r="F66" s="1"/>
      <c r="G66" s="2"/>
      <c r="AL66" s="2"/>
      <c r="AM66" s="3"/>
      <c r="AN66" s="3"/>
      <c r="AO66" s="3"/>
      <c r="AQ66" s="1"/>
      <c r="AR66" s="1"/>
      <c r="AS66" s="1"/>
    </row>
    <row r="67" spans="2:45" ht="15.75" customHeight="1">
      <c r="B67" s="2"/>
      <c r="C67" s="2"/>
      <c r="D67" s="2"/>
      <c r="F67" s="1"/>
      <c r="G67" s="2"/>
      <c r="AL67" s="2"/>
      <c r="AM67" s="3"/>
      <c r="AN67" s="3"/>
      <c r="AO67" s="3"/>
      <c r="AQ67" s="1"/>
      <c r="AR67" s="1"/>
      <c r="AS67" s="1"/>
    </row>
    <row r="68" spans="2:45" ht="15.75" customHeight="1">
      <c r="B68" s="2"/>
      <c r="C68" s="2"/>
      <c r="D68" s="2"/>
      <c r="F68" s="1"/>
      <c r="G68" s="2"/>
      <c r="AL68" s="2"/>
      <c r="AM68" s="3"/>
      <c r="AN68" s="3"/>
      <c r="AO68" s="3"/>
      <c r="AQ68" s="1"/>
      <c r="AR68" s="1"/>
      <c r="AS68" s="1"/>
    </row>
    <row r="69" spans="2:45" ht="15.75" customHeight="1">
      <c r="B69" s="2"/>
      <c r="C69" s="2"/>
      <c r="D69" s="2"/>
      <c r="F69" s="1"/>
      <c r="G69" s="2"/>
      <c r="AL69" s="2"/>
      <c r="AM69" s="3"/>
      <c r="AN69" s="3"/>
      <c r="AO69" s="3"/>
      <c r="AQ69" s="1"/>
      <c r="AR69" s="1"/>
      <c r="AS69" s="1"/>
    </row>
    <row r="70" spans="2:45" ht="15.75" customHeight="1">
      <c r="B70" s="2"/>
      <c r="C70" s="2"/>
      <c r="D70" s="2"/>
      <c r="F70" s="1"/>
      <c r="G70" s="2"/>
      <c r="AL70" s="2"/>
      <c r="AM70" s="3"/>
      <c r="AN70" s="3"/>
      <c r="AO70" s="3"/>
      <c r="AQ70" s="1"/>
      <c r="AR70" s="1"/>
      <c r="AS70" s="1"/>
    </row>
    <row r="71" spans="2:45" ht="15.75" customHeight="1">
      <c r="B71" s="2"/>
      <c r="C71" s="2"/>
      <c r="D71" s="2"/>
      <c r="F71" s="1"/>
      <c r="G71" s="2"/>
      <c r="AL71" s="2"/>
      <c r="AM71" s="3"/>
      <c r="AN71" s="3"/>
      <c r="AO71" s="3"/>
      <c r="AQ71" s="1"/>
      <c r="AR71" s="1"/>
      <c r="AS71" s="1"/>
    </row>
    <row r="72" spans="2:45" ht="15.75" customHeight="1">
      <c r="B72" s="2"/>
      <c r="C72" s="2"/>
      <c r="D72" s="2"/>
      <c r="F72" s="1"/>
      <c r="G72" s="2"/>
      <c r="AL72" s="2"/>
      <c r="AM72" s="3"/>
      <c r="AN72" s="3"/>
      <c r="AO72" s="3"/>
      <c r="AQ72" s="1"/>
      <c r="AR72" s="1"/>
      <c r="AS72" s="1"/>
    </row>
    <row r="73" spans="2:45" ht="15.75" customHeight="1">
      <c r="B73" s="2"/>
      <c r="C73" s="2"/>
      <c r="D73" s="2"/>
      <c r="F73" s="1"/>
      <c r="G73" s="2"/>
      <c r="AL73" s="2"/>
      <c r="AM73" s="3"/>
      <c r="AN73" s="3"/>
      <c r="AO73" s="3"/>
      <c r="AQ73" s="1"/>
      <c r="AR73" s="1"/>
      <c r="AS73" s="1"/>
    </row>
    <row r="74" spans="2:45" ht="15.75" customHeight="1">
      <c r="B74" s="2"/>
      <c r="C74" s="2"/>
      <c r="D74" s="2"/>
      <c r="F74" s="1"/>
      <c r="G74" s="2"/>
      <c r="AL74" s="2"/>
      <c r="AM74" s="3"/>
      <c r="AN74" s="3"/>
      <c r="AO74" s="3"/>
      <c r="AQ74" s="1"/>
      <c r="AR74" s="1"/>
      <c r="AS74" s="1"/>
    </row>
    <row r="75" spans="2:45" ht="15.75" customHeight="1">
      <c r="B75" s="2"/>
      <c r="C75" s="2"/>
      <c r="D75" s="2"/>
      <c r="F75" s="1"/>
      <c r="G75" s="2"/>
      <c r="AL75" s="2"/>
      <c r="AM75" s="3"/>
      <c r="AN75" s="3"/>
      <c r="AO75" s="3"/>
      <c r="AQ75" s="1"/>
      <c r="AR75" s="1"/>
      <c r="AS75" s="1"/>
    </row>
    <row r="76" spans="2:45" ht="15.75" customHeight="1">
      <c r="B76" s="2"/>
      <c r="C76" s="2"/>
      <c r="D76" s="2"/>
      <c r="F76" s="1"/>
      <c r="G76" s="2"/>
      <c r="AL76" s="2"/>
      <c r="AM76" s="3"/>
      <c r="AN76" s="3"/>
      <c r="AO76" s="3"/>
      <c r="AQ76" s="1"/>
      <c r="AR76" s="1"/>
      <c r="AS76" s="1"/>
    </row>
    <row r="77" spans="2:45" ht="15.75" customHeight="1">
      <c r="B77" s="2"/>
      <c r="C77" s="2"/>
      <c r="D77" s="2"/>
      <c r="F77" s="1"/>
      <c r="G77" s="2"/>
      <c r="AL77" s="2"/>
      <c r="AM77" s="3"/>
      <c r="AN77" s="3"/>
      <c r="AO77" s="3"/>
      <c r="AQ77" s="1"/>
      <c r="AR77" s="1"/>
      <c r="AS77" s="1"/>
    </row>
    <row r="78" spans="2:45" ht="15.75" customHeight="1">
      <c r="B78" s="2"/>
      <c r="C78" s="2"/>
      <c r="D78" s="2"/>
      <c r="F78" s="1"/>
      <c r="G78" s="2"/>
      <c r="AL78" s="2"/>
      <c r="AM78" s="3"/>
      <c r="AN78" s="3"/>
      <c r="AO78" s="3"/>
      <c r="AQ78" s="1"/>
      <c r="AR78" s="1"/>
      <c r="AS78" s="1"/>
    </row>
    <row r="79" spans="2:45" ht="15.75" customHeight="1">
      <c r="B79" s="2"/>
      <c r="C79" s="2"/>
      <c r="D79" s="2"/>
      <c r="F79" s="1"/>
      <c r="G79" s="2"/>
      <c r="AL79" s="2"/>
      <c r="AM79" s="3"/>
      <c r="AN79" s="3"/>
      <c r="AO79" s="3"/>
      <c r="AQ79" s="1"/>
      <c r="AR79" s="1"/>
      <c r="AS79" s="1"/>
    </row>
    <row r="80" spans="2:45" ht="15.75" customHeight="1">
      <c r="B80" s="2"/>
      <c r="C80" s="2"/>
      <c r="D80" s="2"/>
      <c r="F80" s="1"/>
      <c r="G80" s="2"/>
      <c r="AL80" s="2"/>
      <c r="AM80" s="3"/>
      <c r="AN80" s="3"/>
      <c r="AO80" s="3"/>
      <c r="AQ80" s="1"/>
      <c r="AR80" s="1"/>
      <c r="AS80" s="1"/>
    </row>
    <row r="81" spans="2:45" ht="15.75" customHeight="1">
      <c r="B81" s="2"/>
      <c r="C81" s="2"/>
      <c r="D81" s="2"/>
      <c r="F81" s="1"/>
      <c r="G81" s="2"/>
      <c r="AL81" s="2"/>
      <c r="AM81" s="3"/>
      <c r="AN81" s="3"/>
      <c r="AO81" s="3"/>
      <c r="AQ81" s="1"/>
      <c r="AR81" s="1"/>
      <c r="AS81" s="1"/>
    </row>
    <row r="82" spans="2:45" ht="15.75" customHeight="1">
      <c r="B82" s="2"/>
      <c r="C82" s="2"/>
      <c r="D82" s="2"/>
      <c r="F82" s="1"/>
      <c r="G82" s="2"/>
      <c r="AL82" s="2"/>
      <c r="AM82" s="3"/>
      <c r="AN82" s="3"/>
      <c r="AO82" s="3"/>
      <c r="AQ82" s="1"/>
      <c r="AR82" s="1"/>
      <c r="AS82" s="1"/>
    </row>
    <row r="83" spans="2:45" ht="15.75" customHeight="1">
      <c r="B83" s="2"/>
      <c r="C83" s="2"/>
      <c r="D83" s="2"/>
      <c r="F83" s="1"/>
      <c r="G83" s="2"/>
      <c r="AL83" s="2"/>
      <c r="AM83" s="3"/>
      <c r="AN83" s="3"/>
      <c r="AO83" s="3"/>
      <c r="AQ83" s="1"/>
      <c r="AR83" s="1"/>
      <c r="AS83" s="1"/>
    </row>
    <row r="84" spans="2:45" ht="15.75" customHeight="1">
      <c r="B84" s="2"/>
      <c r="C84" s="2"/>
      <c r="D84" s="2"/>
      <c r="F84" s="1"/>
      <c r="G84" s="2"/>
      <c r="AL84" s="2"/>
      <c r="AM84" s="3"/>
      <c r="AN84" s="3"/>
      <c r="AO84" s="3"/>
      <c r="AQ84" s="1"/>
      <c r="AR84" s="1"/>
      <c r="AS84" s="1"/>
    </row>
    <row r="85" spans="2:45" ht="15.75" customHeight="1">
      <c r="B85" s="2"/>
      <c r="C85" s="2"/>
      <c r="D85" s="2"/>
      <c r="F85" s="1"/>
      <c r="G85" s="2"/>
      <c r="AL85" s="2"/>
      <c r="AM85" s="3"/>
      <c r="AN85" s="3"/>
      <c r="AO85" s="3"/>
      <c r="AQ85" s="1"/>
      <c r="AR85" s="1"/>
      <c r="AS85" s="1"/>
    </row>
    <row r="86" spans="2:45" ht="15.75" customHeight="1">
      <c r="B86" s="2"/>
      <c r="C86" s="2"/>
      <c r="D86" s="2"/>
      <c r="F86" s="1"/>
      <c r="G86" s="2"/>
      <c r="AL86" s="2"/>
      <c r="AM86" s="3"/>
      <c r="AN86" s="3"/>
      <c r="AO86" s="3"/>
      <c r="AQ86" s="1"/>
      <c r="AR86" s="1"/>
      <c r="AS86" s="1"/>
    </row>
    <row r="87" spans="2:45" ht="15.75" customHeight="1">
      <c r="B87" s="2"/>
      <c r="C87" s="2"/>
      <c r="D87" s="2"/>
      <c r="F87" s="1"/>
      <c r="G87" s="2"/>
      <c r="AL87" s="2"/>
      <c r="AM87" s="3"/>
      <c r="AN87" s="3"/>
      <c r="AO87" s="3"/>
      <c r="AQ87" s="1"/>
      <c r="AR87" s="1"/>
      <c r="AS87" s="1"/>
    </row>
    <row r="88" spans="2:45" ht="15.75" customHeight="1">
      <c r="B88" s="2"/>
      <c r="C88" s="2"/>
      <c r="D88" s="2"/>
      <c r="F88" s="1"/>
      <c r="G88" s="2"/>
      <c r="AL88" s="2"/>
      <c r="AM88" s="3"/>
      <c r="AN88" s="3"/>
      <c r="AO88" s="3"/>
      <c r="AQ88" s="1"/>
      <c r="AR88" s="1"/>
      <c r="AS88" s="1"/>
    </row>
    <row r="89" spans="2:45" ht="15.75" customHeight="1">
      <c r="B89" s="2"/>
      <c r="C89" s="2"/>
      <c r="D89" s="2"/>
      <c r="F89" s="1"/>
      <c r="G89" s="2"/>
      <c r="AL89" s="2"/>
      <c r="AM89" s="3"/>
      <c r="AN89" s="3"/>
      <c r="AO89" s="3"/>
      <c r="AQ89" s="1"/>
      <c r="AR89" s="1"/>
      <c r="AS89" s="1"/>
    </row>
    <row r="90" spans="2:45" ht="15.75" customHeight="1">
      <c r="B90" s="2"/>
      <c r="C90" s="2"/>
      <c r="D90" s="2"/>
      <c r="F90" s="1"/>
      <c r="G90" s="2"/>
      <c r="AL90" s="2"/>
      <c r="AM90" s="3"/>
      <c r="AN90" s="3"/>
      <c r="AO90" s="3"/>
      <c r="AQ90" s="1"/>
      <c r="AR90" s="1"/>
      <c r="AS90" s="1"/>
    </row>
    <row r="91" spans="2:45" ht="15.75" customHeight="1">
      <c r="B91" s="2"/>
      <c r="C91" s="2"/>
      <c r="D91" s="2"/>
      <c r="F91" s="1"/>
      <c r="G91" s="2"/>
      <c r="AL91" s="2"/>
      <c r="AM91" s="3"/>
      <c r="AN91" s="3"/>
      <c r="AO91" s="3"/>
      <c r="AQ91" s="1"/>
      <c r="AR91" s="1"/>
      <c r="AS91" s="1"/>
    </row>
    <row r="92" spans="2:45" ht="15.75" customHeight="1">
      <c r="B92" s="2"/>
      <c r="C92" s="2"/>
      <c r="D92" s="2"/>
      <c r="F92" s="1"/>
      <c r="G92" s="2"/>
      <c r="AL92" s="2"/>
      <c r="AM92" s="3"/>
      <c r="AN92" s="3"/>
      <c r="AO92" s="3"/>
      <c r="AQ92" s="1"/>
      <c r="AR92" s="1"/>
      <c r="AS92" s="1"/>
    </row>
    <row r="93" spans="2:45" ht="15.75" customHeight="1">
      <c r="B93" s="2"/>
      <c r="C93" s="2"/>
      <c r="D93" s="2"/>
      <c r="F93" s="1"/>
      <c r="G93" s="2"/>
      <c r="AL93" s="2"/>
      <c r="AM93" s="3"/>
      <c r="AN93" s="3"/>
      <c r="AO93" s="3"/>
      <c r="AQ93" s="1"/>
      <c r="AR93" s="1"/>
      <c r="AS93" s="1"/>
    </row>
    <row r="94" spans="2:45" ht="15.75" customHeight="1">
      <c r="B94" s="2"/>
      <c r="C94" s="2"/>
      <c r="D94" s="2"/>
      <c r="F94" s="1"/>
      <c r="G94" s="2"/>
      <c r="AL94" s="2"/>
      <c r="AM94" s="3"/>
      <c r="AN94" s="3"/>
      <c r="AO94" s="3"/>
      <c r="AQ94" s="1"/>
      <c r="AR94" s="1"/>
      <c r="AS94" s="1"/>
    </row>
    <row r="95" spans="2:45" ht="15.75" customHeight="1">
      <c r="B95" s="2"/>
      <c r="C95" s="2"/>
      <c r="D95" s="2"/>
      <c r="F95" s="1"/>
      <c r="G95" s="2"/>
      <c r="AL95" s="2"/>
      <c r="AM95" s="3"/>
      <c r="AN95" s="3"/>
      <c r="AO95" s="3"/>
      <c r="AQ95" s="1"/>
      <c r="AR95" s="1"/>
      <c r="AS95" s="1"/>
    </row>
    <row r="96" spans="2:45" ht="15.75" customHeight="1">
      <c r="B96" s="2"/>
      <c r="C96" s="2"/>
      <c r="D96" s="2"/>
      <c r="F96" s="1"/>
      <c r="G96" s="2"/>
      <c r="AL96" s="2"/>
      <c r="AM96" s="3"/>
      <c r="AN96" s="3"/>
      <c r="AO96" s="3"/>
      <c r="AQ96" s="1"/>
      <c r="AR96" s="1"/>
      <c r="AS96" s="1"/>
    </row>
    <row r="97" spans="2:45" ht="15.75" customHeight="1">
      <c r="B97" s="2"/>
      <c r="C97" s="2"/>
      <c r="D97" s="2"/>
      <c r="F97" s="1"/>
      <c r="G97" s="2"/>
      <c r="AL97" s="2"/>
      <c r="AM97" s="3"/>
      <c r="AN97" s="3"/>
      <c r="AO97" s="3"/>
      <c r="AQ97" s="1"/>
      <c r="AR97" s="1"/>
      <c r="AS97" s="1"/>
    </row>
    <row r="98" spans="2:45" ht="15.75" customHeight="1">
      <c r="B98" s="2"/>
      <c r="C98" s="2"/>
      <c r="D98" s="2"/>
      <c r="F98" s="1"/>
      <c r="G98" s="2"/>
      <c r="AL98" s="2"/>
      <c r="AM98" s="3"/>
      <c r="AN98" s="3"/>
      <c r="AO98" s="3"/>
      <c r="AQ98" s="1"/>
      <c r="AR98" s="1"/>
      <c r="AS98" s="1"/>
    </row>
    <row r="99" spans="2:45" ht="15.75" customHeight="1">
      <c r="B99" s="2"/>
      <c r="C99" s="2"/>
      <c r="D99" s="2"/>
      <c r="F99" s="1"/>
      <c r="G99" s="2"/>
      <c r="AL99" s="2"/>
      <c r="AM99" s="3"/>
      <c r="AN99" s="3"/>
      <c r="AO99" s="3"/>
      <c r="AQ99" s="1"/>
      <c r="AR99" s="1"/>
      <c r="AS99" s="1"/>
    </row>
    <row r="100" spans="2:45" ht="15.75" customHeight="1">
      <c r="B100" s="2"/>
      <c r="C100" s="2"/>
      <c r="D100" s="2"/>
      <c r="F100" s="1"/>
      <c r="G100" s="2"/>
      <c r="AL100" s="2"/>
      <c r="AM100" s="3"/>
      <c r="AN100" s="3"/>
      <c r="AO100" s="3"/>
      <c r="AQ100" s="1"/>
      <c r="AR100" s="1"/>
      <c r="AS100" s="1"/>
    </row>
    <row r="101" spans="2:45" ht="15.75" customHeight="1">
      <c r="B101" s="2"/>
      <c r="C101" s="2"/>
      <c r="D101" s="2"/>
      <c r="F101" s="1"/>
      <c r="G101" s="2"/>
      <c r="AL101" s="2"/>
      <c r="AM101" s="3"/>
      <c r="AN101" s="3"/>
      <c r="AO101" s="3"/>
      <c r="AQ101" s="1"/>
      <c r="AR101" s="1"/>
      <c r="AS101" s="1"/>
    </row>
    <row r="102" spans="2:45" ht="15.75" customHeight="1">
      <c r="B102" s="2"/>
      <c r="C102" s="2"/>
      <c r="D102" s="2"/>
      <c r="F102" s="1"/>
      <c r="G102" s="2"/>
      <c r="AL102" s="2"/>
      <c r="AM102" s="3"/>
      <c r="AN102" s="3"/>
      <c r="AO102" s="3"/>
      <c r="AQ102" s="1"/>
      <c r="AR102" s="1"/>
      <c r="AS102" s="1"/>
    </row>
    <row r="103" spans="2:45" ht="15.75" customHeight="1">
      <c r="B103" s="2"/>
      <c r="C103" s="2"/>
      <c r="D103" s="2"/>
      <c r="F103" s="1"/>
      <c r="G103" s="2"/>
      <c r="AL103" s="2"/>
      <c r="AM103" s="3"/>
      <c r="AN103" s="3"/>
      <c r="AO103" s="3"/>
      <c r="AQ103" s="1"/>
      <c r="AR103" s="1"/>
      <c r="AS103" s="1"/>
    </row>
    <row r="104" spans="2:45" ht="15.75" customHeight="1">
      <c r="B104" s="2"/>
      <c r="C104" s="2"/>
      <c r="D104" s="2"/>
      <c r="F104" s="1"/>
      <c r="G104" s="2"/>
      <c r="AL104" s="2"/>
      <c r="AM104" s="3"/>
      <c r="AN104" s="3"/>
      <c r="AO104" s="3"/>
      <c r="AQ104" s="1"/>
      <c r="AR104" s="1"/>
      <c r="AS104" s="1"/>
    </row>
    <row r="105" spans="2:45" ht="15.75" customHeight="1">
      <c r="B105" s="2"/>
      <c r="C105" s="2"/>
      <c r="D105" s="2"/>
      <c r="F105" s="1"/>
      <c r="G105" s="2"/>
      <c r="AL105" s="2"/>
      <c r="AM105" s="3"/>
      <c r="AN105" s="3"/>
      <c r="AO105" s="3"/>
      <c r="AQ105" s="1"/>
      <c r="AR105" s="1"/>
      <c r="AS105" s="1"/>
    </row>
    <row r="106" spans="2:45" ht="15.75" customHeight="1">
      <c r="B106" s="2"/>
      <c r="C106" s="2"/>
      <c r="D106" s="2"/>
      <c r="F106" s="1"/>
      <c r="G106" s="2"/>
      <c r="AL106" s="2"/>
      <c r="AM106" s="3"/>
      <c r="AN106" s="3"/>
      <c r="AO106" s="3"/>
      <c r="AQ106" s="1"/>
      <c r="AR106" s="1"/>
      <c r="AS106" s="1"/>
    </row>
    <row r="107" spans="2:45" ht="15.75" customHeight="1">
      <c r="B107" s="2"/>
      <c r="C107" s="2"/>
      <c r="D107" s="2"/>
      <c r="F107" s="1"/>
      <c r="G107" s="2"/>
      <c r="AL107" s="2"/>
      <c r="AM107" s="3"/>
      <c r="AN107" s="3"/>
      <c r="AO107" s="3"/>
      <c r="AQ107" s="1"/>
      <c r="AR107" s="1"/>
      <c r="AS107" s="1"/>
    </row>
    <row r="108" spans="2:45" ht="15.75" customHeight="1">
      <c r="B108" s="2"/>
      <c r="C108" s="2"/>
      <c r="D108" s="2"/>
      <c r="F108" s="1"/>
      <c r="G108" s="2"/>
      <c r="AL108" s="2"/>
      <c r="AM108" s="3"/>
      <c r="AN108" s="3"/>
      <c r="AO108" s="3"/>
      <c r="AQ108" s="1"/>
      <c r="AR108" s="1"/>
      <c r="AS108" s="1"/>
    </row>
    <row r="109" spans="2:45" ht="15.75" customHeight="1">
      <c r="B109" s="2"/>
      <c r="C109" s="2"/>
      <c r="D109" s="2"/>
      <c r="F109" s="1"/>
      <c r="G109" s="2"/>
      <c r="AL109" s="2"/>
      <c r="AM109" s="3"/>
      <c r="AN109" s="3"/>
      <c r="AO109" s="3"/>
      <c r="AQ109" s="1"/>
      <c r="AR109" s="1"/>
      <c r="AS109" s="1"/>
    </row>
    <row r="110" spans="2:45" ht="15.75" customHeight="1">
      <c r="B110" s="2"/>
      <c r="C110" s="2"/>
      <c r="D110" s="2"/>
      <c r="F110" s="1"/>
      <c r="G110" s="2"/>
      <c r="AL110" s="2"/>
      <c r="AM110" s="3"/>
      <c r="AN110" s="3"/>
      <c r="AO110" s="3"/>
      <c r="AQ110" s="1"/>
      <c r="AR110" s="1"/>
      <c r="AS110" s="1"/>
    </row>
    <row r="111" spans="2:45" ht="15.75" customHeight="1">
      <c r="B111" s="2"/>
      <c r="C111" s="2"/>
      <c r="D111" s="2"/>
      <c r="F111" s="1"/>
      <c r="G111" s="2"/>
      <c r="AL111" s="2"/>
      <c r="AM111" s="3"/>
      <c r="AN111" s="3"/>
      <c r="AO111" s="3"/>
      <c r="AQ111" s="1"/>
      <c r="AR111" s="1"/>
      <c r="AS111" s="1"/>
    </row>
    <row r="112" spans="2:45" ht="15.75" customHeight="1">
      <c r="B112" s="2"/>
      <c r="C112" s="2"/>
      <c r="D112" s="2"/>
      <c r="F112" s="1"/>
      <c r="G112" s="2"/>
      <c r="AL112" s="2"/>
      <c r="AM112" s="3"/>
      <c r="AN112" s="3"/>
      <c r="AO112" s="3"/>
      <c r="AQ112" s="1"/>
      <c r="AR112" s="1"/>
      <c r="AS112" s="1"/>
    </row>
    <row r="113" spans="2:45" ht="15.75" customHeight="1">
      <c r="B113" s="2"/>
      <c r="C113" s="2"/>
      <c r="D113" s="2"/>
      <c r="F113" s="1"/>
      <c r="G113" s="2"/>
      <c r="AL113" s="2"/>
      <c r="AM113" s="3"/>
      <c r="AN113" s="3"/>
      <c r="AO113" s="3"/>
      <c r="AQ113" s="1"/>
      <c r="AR113" s="1"/>
      <c r="AS113" s="1"/>
    </row>
    <row r="114" spans="2:45" ht="15.75" customHeight="1">
      <c r="B114" s="2"/>
      <c r="C114" s="2"/>
      <c r="D114" s="2"/>
      <c r="F114" s="1"/>
      <c r="G114" s="2"/>
      <c r="AL114" s="2"/>
      <c r="AM114" s="3"/>
      <c r="AN114" s="3"/>
      <c r="AO114" s="3"/>
      <c r="AQ114" s="1"/>
      <c r="AR114" s="1"/>
      <c r="AS114" s="1"/>
    </row>
    <row r="115" spans="2:45" ht="15.75" customHeight="1">
      <c r="B115" s="2"/>
      <c r="C115" s="2"/>
      <c r="D115" s="2"/>
      <c r="F115" s="1"/>
      <c r="G115" s="2"/>
      <c r="AL115" s="2"/>
      <c r="AM115" s="3"/>
      <c r="AN115" s="3"/>
      <c r="AO115" s="3"/>
      <c r="AQ115" s="1"/>
      <c r="AR115" s="1"/>
      <c r="AS115" s="1"/>
    </row>
    <row r="116" spans="2:45" ht="15.75" customHeight="1">
      <c r="B116" s="2"/>
      <c r="C116" s="2"/>
      <c r="D116" s="2"/>
      <c r="F116" s="1"/>
      <c r="G116" s="2"/>
      <c r="AL116" s="2"/>
      <c r="AM116" s="3"/>
      <c r="AN116" s="3"/>
      <c r="AO116" s="3"/>
      <c r="AQ116" s="1"/>
      <c r="AR116" s="1"/>
      <c r="AS116" s="1"/>
    </row>
    <row r="117" spans="2:45" ht="15.75" customHeight="1">
      <c r="B117" s="2"/>
      <c r="C117" s="2"/>
      <c r="D117" s="2"/>
      <c r="F117" s="1"/>
      <c r="G117" s="2"/>
      <c r="AL117" s="2"/>
      <c r="AM117" s="3"/>
      <c r="AN117" s="3"/>
      <c r="AO117" s="3"/>
      <c r="AQ117" s="1"/>
      <c r="AR117" s="1"/>
      <c r="AS117" s="1"/>
    </row>
    <row r="118" spans="2:45" ht="15.75" customHeight="1">
      <c r="B118" s="2"/>
      <c r="C118" s="2"/>
      <c r="D118" s="2"/>
      <c r="F118" s="1"/>
      <c r="G118" s="2"/>
      <c r="AL118" s="2"/>
      <c r="AM118" s="3"/>
      <c r="AN118" s="3"/>
      <c r="AO118" s="3"/>
      <c r="AQ118" s="1"/>
      <c r="AR118" s="1"/>
      <c r="AS118" s="1"/>
    </row>
    <row r="119" spans="2:45" ht="15.75" customHeight="1">
      <c r="B119" s="2"/>
      <c r="C119" s="2"/>
      <c r="D119" s="2"/>
      <c r="F119" s="1"/>
      <c r="G119" s="2"/>
      <c r="AL119" s="2"/>
      <c r="AM119" s="3"/>
      <c r="AN119" s="3"/>
      <c r="AO119" s="3"/>
      <c r="AQ119" s="1"/>
      <c r="AR119" s="1"/>
      <c r="AS119" s="1"/>
    </row>
    <row r="120" spans="2:45" ht="15.75" customHeight="1">
      <c r="B120" s="2"/>
      <c r="C120" s="2"/>
      <c r="D120" s="2"/>
      <c r="F120" s="1"/>
      <c r="G120" s="2"/>
      <c r="AL120" s="2"/>
      <c r="AM120" s="3"/>
      <c r="AN120" s="3"/>
      <c r="AO120" s="3"/>
      <c r="AQ120" s="1"/>
      <c r="AR120" s="1"/>
      <c r="AS120" s="1"/>
    </row>
    <row r="121" spans="2:45" ht="15.75" customHeight="1">
      <c r="B121" s="2"/>
      <c r="C121" s="2"/>
      <c r="D121" s="2"/>
      <c r="F121" s="1"/>
      <c r="G121" s="2"/>
      <c r="AL121" s="2"/>
      <c r="AM121" s="3"/>
      <c r="AN121" s="3"/>
      <c r="AO121" s="3"/>
      <c r="AQ121" s="1"/>
      <c r="AR121" s="1"/>
      <c r="AS121" s="1"/>
    </row>
    <row r="122" spans="2:45" ht="15.75" customHeight="1">
      <c r="B122" s="2"/>
      <c r="C122" s="2"/>
      <c r="D122" s="2"/>
      <c r="F122" s="1"/>
      <c r="G122" s="2"/>
      <c r="AL122" s="2"/>
      <c r="AM122" s="3"/>
      <c r="AN122" s="3"/>
      <c r="AO122" s="3"/>
      <c r="AQ122" s="1"/>
      <c r="AR122" s="1"/>
      <c r="AS122" s="1"/>
    </row>
    <row r="123" spans="2:45" ht="15.75" customHeight="1">
      <c r="B123" s="2"/>
      <c r="C123" s="2"/>
      <c r="D123" s="2"/>
      <c r="F123" s="1"/>
      <c r="G123" s="2"/>
      <c r="AL123" s="2"/>
      <c r="AM123" s="3"/>
      <c r="AN123" s="3"/>
      <c r="AO123" s="3"/>
      <c r="AQ123" s="1"/>
      <c r="AR123" s="1"/>
      <c r="AS123" s="1"/>
    </row>
    <row r="124" spans="2:45" ht="15.75" customHeight="1">
      <c r="B124" s="2"/>
      <c r="C124" s="2"/>
      <c r="D124" s="2"/>
      <c r="F124" s="1"/>
      <c r="G124" s="2"/>
      <c r="AL124" s="2"/>
      <c r="AM124" s="3"/>
      <c r="AN124" s="3"/>
      <c r="AO124" s="3"/>
      <c r="AQ124" s="1"/>
      <c r="AR124" s="1"/>
      <c r="AS124" s="1"/>
    </row>
    <row r="125" spans="2:45" ht="15.75" customHeight="1">
      <c r="B125" s="2"/>
      <c r="C125" s="2"/>
      <c r="D125" s="2"/>
      <c r="F125" s="1"/>
      <c r="G125" s="2"/>
      <c r="AL125" s="2"/>
      <c r="AM125" s="3"/>
      <c r="AN125" s="3"/>
      <c r="AO125" s="3"/>
      <c r="AQ125" s="1"/>
      <c r="AR125" s="1"/>
      <c r="AS125" s="1"/>
    </row>
    <row r="126" spans="2:45" ht="15.75" customHeight="1">
      <c r="B126" s="2"/>
      <c r="C126" s="2"/>
      <c r="D126" s="2"/>
      <c r="F126" s="1"/>
      <c r="G126" s="2"/>
      <c r="AL126" s="2"/>
      <c r="AM126" s="3"/>
      <c r="AN126" s="3"/>
      <c r="AO126" s="3"/>
      <c r="AQ126" s="1"/>
      <c r="AR126" s="1"/>
      <c r="AS126" s="1"/>
    </row>
    <row r="127" spans="2:45" ht="15.75" customHeight="1">
      <c r="B127" s="2"/>
      <c r="C127" s="2"/>
      <c r="D127" s="2"/>
      <c r="F127" s="1"/>
      <c r="G127" s="2"/>
      <c r="AL127" s="2"/>
      <c r="AM127" s="3"/>
      <c r="AN127" s="3"/>
      <c r="AO127" s="3"/>
      <c r="AQ127" s="1"/>
      <c r="AR127" s="1"/>
      <c r="AS127" s="1"/>
    </row>
    <row r="128" spans="2:45" ht="15.75" customHeight="1">
      <c r="B128" s="2"/>
      <c r="C128" s="2"/>
      <c r="D128" s="2"/>
      <c r="F128" s="1"/>
      <c r="G128" s="2"/>
      <c r="AL128" s="2"/>
      <c r="AM128" s="3"/>
      <c r="AN128" s="3"/>
      <c r="AO128" s="3"/>
      <c r="AQ128" s="1"/>
      <c r="AR128" s="1"/>
      <c r="AS128" s="1"/>
    </row>
    <row r="129" spans="2:45" ht="15.75" customHeight="1">
      <c r="B129" s="2"/>
      <c r="C129" s="2"/>
      <c r="D129" s="2"/>
      <c r="F129" s="1"/>
      <c r="G129" s="2"/>
      <c r="AL129" s="2"/>
      <c r="AM129" s="3"/>
      <c r="AN129" s="3"/>
      <c r="AO129" s="3"/>
      <c r="AQ129" s="1"/>
      <c r="AR129" s="1"/>
      <c r="AS129" s="1"/>
    </row>
    <row r="130" spans="2:45" ht="15.75" customHeight="1">
      <c r="B130" s="2"/>
      <c r="C130" s="2"/>
      <c r="D130" s="2"/>
      <c r="F130" s="1"/>
      <c r="G130" s="2"/>
      <c r="AL130" s="2"/>
      <c r="AM130" s="3"/>
      <c r="AN130" s="3"/>
      <c r="AO130" s="3"/>
      <c r="AQ130" s="1"/>
      <c r="AR130" s="1"/>
      <c r="AS130" s="1"/>
    </row>
    <row r="131" spans="2:45" ht="15.75" customHeight="1">
      <c r="B131" s="2"/>
      <c r="C131" s="2"/>
      <c r="D131" s="2"/>
      <c r="F131" s="1"/>
      <c r="G131" s="2"/>
      <c r="AL131" s="2"/>
      <c r="AM131" s="3"/>
      <c r="AN131" s="3"/>
      <c r="AO131" s="3"/>
      <c r="AQ131" s="1"/>
      <c r="AR131" s="1"/>
      <c r="AS131" s="1"/>
    </row>
    <row r="132" spans="2:45" ht="15.75" customHeight="1">
      <c r="B132" s="2"/>
      <c r="C132" s="2"/>
      <c r="D132" s="2"/>
      <c r="F132" s="1"/>
      <c r="G132" s="2"/>
      <c r="AL132" s="2"/>
      <c r="AM132" s="3"/>
      <c r="AN132" s="3"/>
      <c r="AO132" s="3"/>
      <c r="AQ132" s="1"/>
      <c r="AR132" s="1"/>
      <c r="AS132" s="1"/>
    </row>
    <row r="133" spans="2:45" ht="15.75" customHeight="1">
      <c r="B133" s="2"/>
      <c r="C133" s="2"/>
      <c r="D133" s="2"/>
      <c r="F133" s="1"/>
      <c r="G133" s="2"/>
      <c r="AL133" s="2"/>
      <c r="AM133" s="3"/>
      <c r="AN133" s="3"/>
      <c r="AO133" s="3"/>
      <c r="AQ133" s="1"/>
      <c r="AR133" s="1"/>
      <c r="AS133" s="1"/>
    </row>
    <row r="134" spans="2:45" ht="15.75" customHeight="1">
      <c r="B134" s="2"/>
      <c r="C134" s="2"/>
      <c r="D134" s="2"/>
      <c r="F134" s="1"/>
      <c r="G134" s="2"/>
      <c r="AL134" s="2"/>
      <c r="AM134" s="3"/>
      <c r="AN134" s="3"/>
      <c r="AO134" s="3"/>
      <c r="AQ134" s="1"/>
      <c r="AR134" s="1"/>
      <c r="AS134" s="1"/>
    </row>
    <row r="135" spans="2:45" ht="15.75" customHeight="1">
      <c r="B135" s="2"/>
      <c r="C135" s="2"/>
      <c r="D135" s="2"/>
      <c r="F135" s="1"/>
      <c r="G135" s="2"/>
      <c r="AL135" s="2"/>
      <c r="AM135" s="3"/>
      <c r="AN135" s="3"/>
      <c r="AO135" s="3"/>
      <c r="AQ135" s="1"/>
      <c r="AR135" s="1"/>
      <c r="AS135" s="1"/>
    </row>
    <row r="136" spans="2:45" ht="15.75" customHeight="1">
      <c r="B136" s="2"/>
      <c r="C136" s="2"/>
      <c r="D136" s="2"/>
      <c r="F136" s="1"/>
      <c r="G136" s="2"/>
      <c r="AL136" s="2"/>
      <c r="AM136" s="3"/>
      <c r="AN136" s="3"/>
      <c r="AO136" s="3"/>
      <c r="AQ136" s="1"/>
      <c r="AR136" s="1"/>
      <c r="AS136" s="1"/>
    </row>
    <row r="137" spans="2:45" ht="15.75" customHeight="1">
      <c r="B137" s="2"/>
      <c r="C137" s="2"/>
      <c r="D137" s="2"/>
      <c r="F137" s="1"/>
      <c r="G137" s="2"/>
      <c r="AL137" s="2"/>
      <c r="AM137" s="3"/>
      <c r="AN137" s="3"/>
      <c r="AO137" s="3"/>
      <c r="AQ137" s="1"/>
      <c r="AR137" s="1"/>
      <c r="AS137" s="1"/>
    </row>
    <row r="138" spans="2:45" ht="15.75" customHeight="1">
      <c r="B138" s="2"/>
      <c r="C138" s="2"/>
      <c r="D138" s="2"/>
      <c r="F138" s="1"/>
      <c r="G138" s="2"/>
      <c r="AL138" s="2"/>
      <c r="AM138" s="3"/>
      <c r="AN138" s="3"/>
      <c r="AO138" s="3"/>
      <c r="AQ138" s="1"/>
      <c r="AR138" s="1"/>
      <c r="AS138" s="1"/>
    </row>
    <row r="139" spans="2:45" ht="15.75" customHeight="1">
      <c r="B139" s="2"/>
      <c r="C139" s="2"/>
      <c r="D139" s="2"/>
      <c r="F139" s="1"/>
      <c r="G139" s="2"/>
      <c r="AL139" s="2"/>
      <c r="AM139" s="3"/>
      <c r="AN139" s="3"/>
      <c r="AO139" s="3"/>
      <c r="AQ139" s="1"/>
      <c r="AR139" s="1"/>
      <c r="AS139" s="1"/>
    </row>
    <row r="140" spans="2:45" ht="15.75" customHeight="1">
      <c r="B140" s="2"/>
      <c r="C140" s="2"/>
      <c r="D140" s="2"/>
      <c r="F140" s="1"/>
      <c r="G140" s="2"/>
      <c r="AL140" s="2"/>
      <c r="AM140" s="3"/>
      <c r="AN140" s="3"/>
      <c r="AO140" s="3"/>
      <c r="AQ140" s="1"/>
      <c r="AR140" s="1"/>
      <c r="AS140" s="1"/>
    </row>
    <row r="141" spans="2:45" ht="15.75" customHeight="1">
      <c r="B141" s="2"/>
      <c r="C141" s="2"/>
      <c r="D141" s="2"/>
      <c r="F141" s="1"/>
      <c r="G141" s="2"/>
      <c r="AL141" s="2"/>
      <c r="AM141" s="3"/>
      <c r="AN141" s="3"/>
      <c r="AO141" s="3"/>
      <c r="AQ141" s="1"/>
      <c r="AR141" s="1"/>
      <c r="AS141" s="1"/>
    </row>
    <row r="142" spans="2:45" ht="15.75" customHeight="1">
      <c r="B142" s="2"/>
      <c r="C142" s="2"/>
      <c r="D142" s="2"/>
      <c r="F142" s="1"/>
      <c r="G142" s="2"/>
      <c r="AL142" s="2"/>
      <c r="AM142" s="3"/>
      <c r="AN142" s="3"/>
      <c r="AO142" s="3"/>
      <c r="AQ142" s="1"/>
      <c r="AR142" s="1"/>
      <c r="AS142" s="1"/>
    </row>
    <row r="143" spans="2:45" ht="15.75" customHeight="1">
      <c r="B143" s="2"/>
      <c r="C143" s="2"/>
      <c r="D143" s="2"/>
      <c r="F143" s="1"/>
      <c r="G143" s="2"/>
      <c r="AL143" s="2"/>
      <c r="AM143" s="3"/>
      <c r="AN143" s="3"/>
      <c r="AO143" s="3"/>
      <c r="AQ143" s="1"/>
      <c r="AR143" s="1"/>
      <c r="AS143" s="1"/>
    </row>
    <row r="144" spans="2:45" ht="15.75" customHeight="1">
      <c r="B144" s="2"/>
      <c r="C144" s="2"/>
      <c r="D144" s="2"/>
      <c r="F144" s="1"/>
      <c r="G144" s="2"/>
      <c r="AL144" s="2"/>
      <c r="AM144" s="3"/>
      <c r="AN144" s="3"/>
      <c r="AO144" s="3"/>
      <c r="AQ144" s="1"/>
      <c r="AR144" s="1"/>
      <c r="AS144" s="1"/>
    </row>
    <row r="145" spans="2:45" ht="15.75" customHeight="1">
      <c r="B145" s="2"/>
      <c r="C145" s="2"/>
      <c r="D145" s="2"/>
      <c r="F145" s="1"/>
      <c r="G145" s="2"/>
      <c r="AL145" s="2"/>
      <c r="AM145" s="3"/>
      <c r="AN145" s="3"/>
      <c r="AO145" s="3"/>
      <c r="AQ145" s="1"/>
      <c r="AR145" s="1"/>
      <c r="AS145" s="1"/>
    </row>
    <row r="146" spans="2:45" ht="15.75" customHeight="1">
      <c r="B146" s="2"/>
      <c r="C146" s="2"/>
      <c r="D146" s="2"/>
      <c r="F146" s="1"/>
      <c r="G146" s="2"/>
      <c r="AL146" s="2"/>
      <c r="AM146" s="3"/>
      <c r="AN146" s="3"/>
      <c r="AO146" s="3"/>
      <c r="AQ146" s="1"/>
      <c r="AR146" s="1"/>
      <c r="AS146" s="1"/>
    </row>
    <row r="147" spans="2:45" ht="15.75" customHeight="1">
      <c r="B147" s="2"/>
      <c r="C147" s="2"/>
      <c r="D147" s="2"/>
      <c r="F147" s="1"/>
      <c r="G147" s="2"/>
      <c r="AL147" s="2"/>
      <c r="AM147" s="3"/>
      <c r="AN147" s="3"/>
      <c r="AO147" s="3"/>
      <c r="AQ147" s="1"/>
      <c r="AR147" s="1"/>
      <c r="AS147" s="1"/>
    </row>
    <row r="148" spans="2:45" ht="15.75" customHeight="1">
      <c r="B148" s="2"/>
      <c r="C148" s="2"/>
      <c r="D148" s="2"/>
      <c r="F148" s="1"/>
      <c r="G148" s="2"/>
      <c r="AL148" s="2"/>
      <c r="AM148" s="3"/>
      <c r="AN148" s="3"/>
      <c r="AO148" s="3"/>
      <c r="AQ148" s="1"/>
      <c r="AR148" s="1"/>
      <c r="AS148" s="1"/>
    </row>
    <row r="149" spans="2:45" ht="15.75" customHeight="1">
      <c r="B149" s="2"/>
      <c r="C149" s="2"/>
      <c r="D149" s="2"/>
      <c r="F149" s="1"/>
      <c r="G149" s="2"/>
      <c r="AL149" s="2"/>
      <c r="AM149" s="3"/>
      <c r="AN149" s="3"/>
      <c r="AO149" s="3"/>
      <c r="AQ149" s="1"/>
      <c r="AR149" s="1"/>
      <c r="AS149" s="1"/>
    </row>
    <row r="150" spans="2:45" ht="15.75" customHeight="1">
      <c r="B150" s="2"/>
      <c r="C150" s="2"/>
      <c r="D150" s="2"/>
      <c r="F150" s="1"/>
      <c r="G150" s="2"/>
      <c r="AL150" s="2"/>
      <c r="AM150" s="3"/>
      <c r="AN150" s="3"/>
      <c r="AO150" s="3"/>
      <c r="AQ150" s="1"/>
      <c r="AR150" s="1"/>
      <c r="AS150" s="1"/>
    </row>
    <row r="151" spans="2:45" ht="15.75" customHeight="1">
      <c r="B151" s="2"/>
      <c r="C151" s="2"/>
      <c r="D151" s="2"/>
      <c r="F151" s="1"/>
      <c r="G151" s="2"/>
      <c r="AL151" s="2"/>
      <c r="AM151" s="3"/>
      <c r="AN151" s="3"/>
      <c r="AO151" s="3"/>
      <c r="AQ151" s="1"/>
      <c r="AR151" s="1"/>
      <c r="AS151" s="1"/>
    </row>
    <row r="152" spans="2:45" ht="15.75" customHeight="1">
      <c r="B152" s="2"/>
      <c r="C152" s="2"/>
      <c r="D152" s="2"/>
      <c r="F152" s="1"/>
      <c r="G152" s="2"/>
      <c r="AL152" s="2"/>
      <c r="AM152" s="3"/>
      <c r="AN152" s="3"/>
      <c r="AO152" s="3"/>
      <c r="AQ152" s="1"/>
      <c r="AR152" s="1"/>
      <c r="AS152" s="1"/>
    </row>
    <row r="153" spans="2:45" ht="15.75" customHeight="1">
      <c r="B153" s="2"/>
      <c r="C153" s="2"/>
      <c r="D153" s="2"/>
      <c r="F153" s="1"/>
      <c r="G153" s="2"/>
      <c r="AL153" s="2"/>
      <c r="AM153" s="3"/>
      <c r="AN153" s="3"/>
      <c r="AO153" s="3"/>
      <c r="AQ153" s="1"/>
      <c r="AR153" s="1"/>
      <c r="AS153" s="1"/>
    </row>
    <row r="154" spans="2:45" ht="15.75" customHeight="1">
      <c r="B154" s="2"/>
      <c r="C154" s="2"/>
      <c r="D154" s="2"/>
      <c r="F154" s="1"/>
      <c r="G154" s="2"/>
      <c r="AL154" s="2"/>
      <c r="AM154" s="3"/>
      <c r="AN154" s="3"/>
      <c r="AO154" s="3"/>
      <c r="AQ154" s="1"/>
      <c r="AR154" s="1"/>
      <c r="AS154" s="1"/>
    </row>
    <row r="155" spans="2:45" ht="15.75" customHeight="1">
      <c r="B155" s="2"/>
      <c r="C155" s="2"/>
      <c r="D155" s="2"/>
      <c r="F155" s="1"/>
      <c r="G155" s="2"/>
      <c r="AL155" s="2"/>
      <c r="AM155" s="3"/>
      <c r="AN155" s="3"/>
      <c r="AO155" s="3"/>
      <c r="AQ155" s="1"/>
      <c r="AR155" s="1"/>
      <c r="AS155" s="1"/>
    </row>
    <row r="156" spans="2:45" ht="15.75" customHeight="1">
      <c r="B156" s="2"/>
      <c r="C156" s="2"/>
      <c r="D156" s="2"/>
      <c r="F156" s="1"/>
      <c r="G156" s="2"/>
      <c r="AL156" s="2"/>
      <c r="AM156" s="3"/>
      <c r="AN156" s="3"/>
      <c r="AO156" s="3"/>
      <c r="AQ156" s="1"/>
      <c r="AR156" s="1"/>
      <c r="AS156" s="1"/>
    </row>
    <row r="157" spans="2:45" ht="15.75" customHeight="1">
      <c r="B157" s="2"/>
      <c r="C157" s="2"/>
      <c r="D157" s="2"/>
      <c r="F157" s="1"/>
      <c r="G157" s="2"/>
      <c r="AL157" s="2"/>
      <c r="AM157" s="3"/>
      <c r="AN157" s="3"/>
      <c r="AO157" s="3"/>
      <c r="AQ157" s="1"/>
      <c r="AR157" s="1"/>
      <c r="AS157" s="1"/>
    </row>
    <row r="158" spans="2:45" ht="15.75" customHeight="1">
      <c r="B158" s="2"/>
      <c r="C158" s="2"/>
      <c r="D158" s="2"/>
      <c r="F158" s="1"/>
      <c r="G158" s="2"/>
      <c r="AL158" s="2"/>
      <c r="AM158" s="3"/>
      <c r="AN158" s="3"/>
      <c r="AO158" s="3"/>
      <c r="AQ158" s="1"/>
      <c r="AR158" s="1"/>
      <c r="AS158" s="1"/>
    </row>
    <row r="159" spans="2:45" ht="15.75" customHeight="1">
      <c r="B159" s="2"/>
      <c r="C159" s="2"/>
      <c r="D159" s="2"/>
      <c r="F159" s="1"/>
      <c r="G159" s="2"/>
      <c r="AL159" s="2"/>
      <c r="AM159" s="3"/>
      <c r="AN159" s="3"/>
      <c r="AO159" s="3"/>
      <c r="AQ159" s="1"/>
      <c r="AR159" s="1"/>
      <c r="AS159" s="1"/>
    </row>
    <row r="160" spans="2:45" ht="15.75" customHeight="1">
      <c r="B160" s="2"/>
      <c r="C160" s="2"/>
      <c r="D160" s="2"/>
      <c r="F160" s="1"/>
      <c r="G160" s="2"/>
      <c r="AL160" s="2"/>
      <c r="AM160" s="3"/>
      <c r="AN160" s="3"/>
      <c r="AO160" s="3"/>
      <c r="AQ160" s="1"/>
      <c r="AR160" s="1"/>
      <c r="AS160" s="1"/>
    </row>
    <row r="161" spans="2:45" ht="15.75" customHeight="1">
      <c r="B161" s="2"/>
      <c r="C161" s="2"/>
      <c r="D161" s="2"/>
      <c r="F161" s="1"/>
      <c r="G161" s="2"/>
      <c r="AL161" s="2"/>
      <c r="AM161" s="3"/>
      <c r="AN161" s="3"/>
      <c r="AO161" s="3"/>
      <c r="AQ161" s="1"/>
      <c r="AR161" s="1"/>
      <c r="AS161" s="1"/>
    </row>
    <row r="162" spans="2:45" ht="15.75" customHeight="1">
      <c r="B162" s="2"/>
      <c r="C162" s="2"/>
      <c r="D162" s="2"/>
      <c r="F162" s="1"/>
      <c r="G162" s="2"/>
      <c r="AL162" s="2"/>
      <c r="AM162" s="3"/>
      <c r="AN162" s="3"/>
      <c r="AO162" s="3"/>
      <c r="AQ162" s="1"/>
      <c r="AR162" s="1"/>
      <c r="AS162" s="1"/>
    </row>
    <row r="163" spans="2:45" ht="15.75" customHeight="1">
      <c r="B163" s="2"/>
      <c r="C163" s="2"/>
      <c r="D163" s="2"/>
      <c r="F163" s="1"/>
      <c r="G163" s="2"/>
      <c r="AL163" s="2"/>
      <c r="AM163" s="3"/>
      <c r="AN163" s="3"/>
      <c r="AO163" s="3"/>
      <c r="AQ163" s="1"/>
      <c r="AR163" s="1"/>
      <c r="AS163" s="1"/>
    </row>
    <row r="164" spans="2:45" ht="15.75" customHeight="1">
      <c r="B164" s="2"/>
      <c r="C164" s="2"/>
      <c r="D164" s="2"/>
      <c r="F164" s="1"/>
      <c r="G164" s="2"/>
      <c r="AL164" s="2"/>
      <c r="AM164" s="3"/>
      <c r="AN164" s="3"/>
      <c r="AO164" s="3"/>
      <c r="AQ164" s="1"/>
      <c r="AR164" s="1"/>
      <c r="AS164" s="1"/>
    </row>
    <row r="165" spans="2:45" ht="15.75" customHeight="1">
      <c r="B165" s="2"/>
      <c r="C165" s="2"/>
      <c r="D165" s="2"/>
      <c r="F165" s="1"/>
      <c r="G165" s="2"/>
      <c r="AL165" s="2"/>
      <c r="AM165" s="3"/>
      <c r="AN165" s="3"/>
      <c r="AO165" s="3"/>
      <c r="AQ165" s="1"/>
      <c r="AR165" s="1"/>
      <c r="AS165" s="1"/>
    </row>
    <row r="166" spans="2:45" ht="15.75" customHeight="1">
      <c r="B166" s="2"/>
      <c r="C166" s="2"/>
      <c r="D166" s="2"/>
      <c r="F166" s="1"/>
      <c r="G166" s="2"/>
      <c r="AL166" s="2"/>
      <c r="AM166" s="3"/>
      <c r="AN166" s="3"/>
      <c r="AO166" s="3"/>
      <c r="AQ166" s="1"/>
      <c r="AR166" s="1"/>
      <c r="AS166" s="1"/>
    </row>
    <row r="167" spans="2:45" ht="15.75" customHeight="1">
      <c r="B167" s="2"/>
      <c r="C167" s="2"/>
      <c r="D167" s="2"/>
      <c r="F167" s="1"/>
      <c r="G167" s="2"/>
      <c r="AL167" s="2"/>
      <c r="AM167" s="3"/>
      <c r="AN167" s="3"/>
      <c r="AO167" s="3"/>
      <c r="AQ167" s="1"/>
      <c r="AR167" s="1"/>
      <c r="AS167" s="1"/>
    </row>
    <row r="168" spans="2:45" ht="15.75" customHeight="1">
      <c r="B168" s="2"/>
      <c r="C168" s="2"/>
      <c r="D168" s="2"/>
      <c r="F168" s="1"/>
      <c r="G168" s="2"/>
      <c r="AL168" s="2"/>
      <c r="AM168" s="3"/>
      <c r="AN168" s="3"/>
      <c r="AO168" s="3"/>
      <c r="AQ168" s="1"/>
      <c r="AR168" s="1"/>
      <c r="AS168" s="1"/>
    </row>
    <row r="169" spans="2:45" ht="15.75" customHeight="1">
      <c r="B169" s="2"/>
      <c r="C169" s="2"/>
      <c r="D169" s="2"/>
      <c r="F169" s="1"/>
      <c r="G169" s="2"/>
      <c r="AL169" s="2"/>
      <c r="AM169" s="3"/>
      <c r="AN169" s="3"/>
      <c r="AO169" s="3"/>
      <c r="AQ169" s="1"/>
      <c r="AR169" s="1"/>
      <c r="AS169" s="1"/>
    </row>
    <row r="170" spans="2:45" ht="15.75" customHeight="1">
      <c r="B170" s="2"/>
      <c r="C170" s="2"/>
      <c r="D170" s="2"/>
      <c r="F170" s="1"/>
      <c r="G170" s="2"/>
      <c r="AL170" s="2"/>
      <c r="AM170" s="3"/>
      <c r="AN170" s="3"/>
      <c r="AO170" s="3"/>
      <c r="AQ170" s="1"/>
      <c r="AR170" s="1"/>
      <c r="AS170" s="1"/>
    </row>
    <row r="171" spans="2:45" ht="15.75" customHeight="1">
      <c r="B171" s="2"/>
      <c r="C171" s="2"/>
      <c r="D171" s="2"/>
      <c r="F171" s="1"/>
      <c r="G171" s="2"/>
      <c r="AL171" s="2"/>
      <c r="AM171" s="3"/>
      <c r="AN171" s="3"/>
      <c r="AO171" s="3"/>
      <c r="AQ171" s="1"/>
      <c r="AR171" s="1"/>
      <c r="AS171" s="1"/>
    </row>
    <row r="172" spans="2:45" ht="15.75" customHeight="1">
      <c r="B172" s="2"/>
      <c r="C172" s="2"/>
      <c r="D172" s="2"/>
      <c r="F172" s="1"/>
      <c r="G172" s="2"/>
      <c r="AL172" s="2"/>
      <c r="AM172" s="3"/>
      <c r="AN172" s="3"/>
      <c r="AO172" s="3"/>
      <c r="AQ172" s="1"/>
      <c r="AR172" s="1"/>
      <c r="AS172" s="1"/>
    </row>
    <row r="173" spans="2:45" ht="15.75" customHeight="1">
      <c r="B173" s="2"/>
      <c r="C173" s="2"/>
      <c r="D173" s="2"/>
      <c r="F173" s="1"/>
      <c r="G173" s="2"/>
      <c r="AL173" s="2"/>
      <c r="AM173" s="3"/>
      <c r="AN173" s="3"/>
      <c r="AO173" s="3"/>
      <c r="AQ173" s="1"/>
      <c r="AR173" s="1"/>
      <c r="AS173" s="1"/>
    </row>
    <row r="174" spans="2:45" ht="15.75" customHeight="1">
      <c r="B174" s="2"/>
      <c r="C174" s="2"/>
      <c r="D174" s="2"/>
      <c r="F174" s="1"/>
      <c r="G174" s="2"/>
      <c r="AL174" s="2"/>
      <c r="AM174" s="3"/>
      <c r="AN174" s="3"/>
      <c r="AO174" s="3"/>
      <c r="AQ174" s="1"/>
      <c r="AR174" s="1"/>
      <c r="AS174" s="1"/>
    </row>
    <row r="175" spans="2:45" ht="15.75" customHeight="1">
      <c r="B175" s="2"/>
      <c r="C175" s="2"/>
      <c r="D175" s="2"/>
      <c r="F175" s="1"/>
      <c r="G175" s="2"/>
      <c r="AL175" s="2"/>
      <c r="AM175" s="3"/>
      <c r="AN175" s="3"/>
      <c r="AO175" s="3"/>
      <c r="AQ175" s="1"/>
      <c r="AR175" s="1"/>
      <c r="AS175" s="1"/>
    </row>
    <row r="176" spans="2:45" ht="15.75" customHeight="1">
      <c r="B176" s="2"/>
      <c r="C176" s="2"/>
      <c r="D176" s="2"/>
      <c r="F176" s="1"/>
      <c r="G176" s="2"/>
      <c r="AL176" s="2"/>
      <c r="AM176" s="3"/>
      <c r="AN176" s="3"/>
      <c r="AO176" s="3"/>
      <c r="AQ176" s="1"/>
      <c r="AR176" s="1"/>
      <c r="AS176" s="1"/>
    </row>
    <row r="177" spans="2:45" ht="15.75" customHeight="1">
      <c r="B177" s="2"/>
      <c r="C177" s="2"/>
      <c r="D177" s="2"/>
      <c r="F177" s="1"/>
      <c r="G177" s="2"/>
      <c r="AL177" s="2"/>
      <c r="AM177" s="3"/>
      <c r="AN177" s="3"/>
      <c r="AO177" s="3"/>
      <c r="AQ177" s="1"/>
      <c r="AR177" s="1"/>
      <c r="AS177" s="1"/>
    </row>
    <row r="178" spans="2:45" ht="15.75" customHeight="1">
      <c r="B178" s="2"/>
      <c r="C178" s="2"/>
      <c r="D178" s="2"/>
      <c r="F178" s="1"/>
      <c r="G178" s="2"/>
      <c r="AL178" s="2"/>
      <c r="AM178" s="3"/>
      <c r="AN178" s="3"/>
      <c r="AO178" s="3"/>
      <c r="AQ178" s="1"/>
      <c r="AR178" s="1"/>
      <c r="AS178" s="1"/>
    </row>
    <row r="179" spans="2:45" ht="15.75" customHeight="1">
      <c r="B179" s="2"/>
      <c r="C179" s="2"/>
      <c r="D179" s="2"/>
      <c r="F179" s="1"/>
      <c r="G179" s="2"/>
      <c r="AL179" s="2"/>
      <c r="AM179" s="3"/>
      <c r="AN179" s="3"/>
      <c r="AO179" s="3"/>
      <c r="AQ179" s="1"/>
      <c r="AR179" s="1"/>
      <c r="AS179" s="1"/>
    </row>
    <row r="180" spans="2:45" ht="15.75" customHeight="1">
      <c r="B180" s="2"/>
      <c r="C180" s="2"/>
      <c r="D180" s="2"/>
      <c r="F180" s="1"/>
      <c r="G180" s="2"/>
      <c r="AL180" s="2"/>
      <c r="AM180" s="3"/>
      <c r="AN180" s="3"/>
      <c r="AO180" s="3"/>
      <c r="AQ180" s="1"/>
      <c r="AR180" s="1"/>
      <c r="AS180" s="1"/>
    </row>
    <row r="181" spans="2:45" ht="15.75" customHeight="1">
      <c r="B181" s="2"/>
      <c r="C181" s="2"/>
      <c r="D181" s="2"/>
      <c r="F181" s="1"/>
      <c r="G181" s="2"/>
      <c r="AL181" s="2"/>
      <c r="AM181" s="3"/>
      <c r="AN181" s="3"/>
      <c r="AO181" s="3"/>
      <c r="AQ181" s="1"/>
      <c r="AR181" s="1"/>
      <c r="AS181" s="1"/>
    </row>
    <row r="182" spans="2:45" ht="15.75" customHeight="1">
      <c r="B182" s="2"/>
      <c r="C182" s="2"/>
      <c r="D182" s="2"/>
      <c r="F182" s="1"/>
      <c r="G182" s="2"/>
      <c r="AL182" s="2"/>
      <c r="AM182" s="3"/>
      <c r="AN182" s="3"/>
      <c r="AO182" s="3"/>
      <c r="AQ182" s="1"/>
      <c r="AR182" s="1"/>
      <c r="AS182" s="1"/>
    </row>
    <row r="183" spans="2:45" ht="15.75" customHeight="1">
      <c r="B183" s="2"/>
      <c r="C183" s="2"/>
      <c r="D183" s="2"/>
      <c r="F183" s="1"/>
      <c r="G183" s="2"/>
      <c r="AL183" s="2"/>
      <c r="AM183" s="3"/>
      <c r="AN183" s="3"/>
      <c r="AO183" s="3"/>
      <c r="AQ183" s="1"/>
      <c r="AR183" s="1"/>
      <c r="AS183" s="1"/>
    </row>
    <row r="184" spans="2:45" ht="15.75" customHeight="1">
      <c r="B184" s="2"/>
      <c r="C184" s="2"/>
      <c r="D184" s="2"/>
      <c r="F184" s="1"/>
      <c r="G184" s="2"/>
      <c r="AL184" s="2"/>
      <c r="AM184" s="3"/>
      <c r="AN184" s="3"/>
      <c r="AO184" s="3"/>
      <c r="AQ184" s="1"/>
      <c r="AR184" s="1"/>
      <c r="AS184" s="1"/>
    </row>
    <row r="185" spans="2:45" ht="15.75" customHeight="1">
      <c r="B185" s="2"/>
      <c r="C185" s="2"/>
      <c r="D185" s="2"/>
      <c r="F185" s="1"/>
      <c r="G185" s="2"/>
      <c r="AL185" s="2"/>
      <c r="AM185" s="3"/>
      <c r="AN185" s="3"/>
      <c r="AO185" s="3"/>
      <c r="AQ185" s="1"/>
      <c r="AR185" s="1"/>
      <c r="AS185" s="1"/>
    </row>
    <row r="186" spans="2:45" ht="15.75" customHeight="1">
      <c r="B186" s="2"/>
      <c r="C186" s="2"/>
      <c r="D186" s="2"/>
      <c r="F186" s="1"/>
      <c r="G186" s="2"/>
      <c r="AL186" s="2"/>
      <c r="AM186" s="3"/>
      <c r="AN186" s="3"/>
      <c r="AO186" s="3"/>
      <c r="AQ186" s="1"/>
      <c r="AR186" s="1"/>
      <c r="AS186" s="1"/>
    </row>
    <row r="187" spans="2:45" ht="15.75" customHeight="1">
      <c r="B187" s="2"/>
      <c r="C187" s="2"/>
      <c r="D187" s="2"/>
      <c r="F187" s="1"/>
      <c r="G187" s="2"/>
      <c r="AL187" s="2"/>
      <c r="AM187" s="3"/>
      <c r="AN187" s="3"/>
      <c r="AO187" s="3"/>
      <c r="AQ187" s="1"/>
      <c r="AR187" s="1"/>
      <c r="AS187" s="1"/>
    </row>
    <row r="188" spans="2:45" ht="15.75" customHeight="1">
      <c r="B188" s="2"/>
      <c r="C188" s="2"/>
      <c r="D188" s="2"/>
      <c r="F188" s="1"/>
      <c r="G188" s="2"/>
      <c r="AL188" s="2"/>
      <c r="AM188" s="3"/>
      <c r="AN188" s="3"/>
      <c r="AO188" s="3"/>
      <c r="AQ188" s="1"/>
      <c r="AR188" s="1"/>
      <c r="AS188" s="1"/>
    </row>
    <row r="189" spans="2:45" ht="15.75" customHeight="1">
      <c r="B189" s="2"/>
      <c r="C189" s="2"/>
      <c r="D189" s="2"/>
      <c r="F189" s="1"/>
      <c r="G189" s="2"/>
      <c r="AL189" s="2"/>
      <c r="AM189" s="3"/>
      <c r="AN189" s="3"/>
      <c r="AO189" s="3"/>
      <c r="AQ189" s="1"/>
      <c r="AR189" s="1"/>
      <c r="AS189" s="1"/>
    </row>
    <row r="190" spans="2:45" ht="15.75" customHeight="1">
      <c r="B190" s="2"/>
      <c r="C190" s="2"/>
      <c r="D190" s="2"/>
      <c r="F190" s="1"/>
      <c r="G190" s="2"/>
      <c r="AL190" s="2"/>
      <c r="AM190" s="3"/>
      <c r="AN190" s="3"/>
      <c r="AO190" s="3"/>
      <c r="AQ190" s="1"/>
      <c r="AR190" s="1"/>
      <c r="AS190" s="1"/>
    </row>
    <row r="191" spans="2:45" ht="15.75" customHeight="1">
      <c r="B191" s="2"/>
      <c r="C191" s="2"/>
      <c r="D191" s="2"/>
      <c r="F191" s="1"/>
      <c r="G191" s="2"/>
      <c r="AL191" s="2"/>
      <c r="AM191" s="3"/>
      <c r="AN191" s="3"/>
      <c r="AO191" s="3"/>
      <c r="AQ191" s="1"/>
      <c r="AR191" s="1"/>
      <c r="AS191" s="1"/>
    </row>
    <row r="192" spans="2:45" ht="15.75" customHeight="1">
      <c r="B192" s="2"/>
      <c r="C192" s="2"/>
      <c r="D192" s="2"/>
      <c r="F192" s="1"/>
      <c r="G192" s="2"/>
      <c r="AL192" s="2"/>
      <c r="AM192" s="3"/>
      <c r="AN192" s="3"/>
      <c r="AO192" s="3"/>
      <c r="AQ192" s="1"/>
      <c r="AR192" s="1"/>
      <c r="AS192" s="1"/>
    </row>
    <row r="193" spans="2:45" ht="15.75" customHeight="1">
      <c r="B193" s="2"/>
      <c r="C193" s="2"/>
      <c r="D193" s="2"/>
      <c r="F193" s="1"/>
      <c r="G193" s="2"/>
      <c r="AL193" s="2"/>
      <c r="AM193" s="3"/>
      <c r="AN193" s="3"/>
      <c r="AO193" s="3"/>
      <c r="AQ193" s="1"/>
      <c r="AR193" s="1"/>
      <c r="AS193" s="1"/>
    </row>
    <row r="194" spans="2:45" ht="15.75" customHeight="1">
      <c r="B194" s="2"/>
      <c r="C194" s="2"/>
      <c r="D194" s="2"/>
      <c r="F194" s="1"/>
      <c r="G194" s="2"/>
      <c r="AL194" s="2"/>
      <c r="AM194" s="3"/>
      <c r="AN194" s="3"/>
      <c r="AO194" s="3"/>
      <c r="AQ194" s="1"/>
      <c r="AR194" s="1"/>
      <c r="AS194" s="1"/>
    </row>
    <row r="195" spans="2:45" ht="15.75" customHeight="1">
      <c r="B195" s="2"/>
      <c r="C195" s="2"/>
      <c r="D195" s="2"/>
      <c r="F195" s="1"/>
      <c r="G195" s="2"/>
      <c r="AL195" s="2"/>
      <c r="AM195" s="3"/>
      <c r="AN195" s="3"/>
      <c r="AO195" s="3"/>
      <c r="AQ195" s="1"/>
      <c r="AR195" s="1"/>
      <c r="AS195" s="1"/>
    </row>
    <row r="196" spans="2:45" ht="15.75" customHeight="1">
      <c r="B196" s="2"/>
      <c r="C196" s="2"/>
      <c r="D196" s="2"/>
      <c r="F196" s="1"/>
      <c r="G196" s="2"/>
      <c r="AL196" s="2"/>
      <c r="AM196" s="3"/>
      <c r="AN196" s="3"/>
      <c r="AO196" s="3"/>
      <c r="AQ196" s="1"/>
      <c r="AR196" s="1"/>
      <c r="AS196" s="1"/>
    </row>
    <row r="197" spans="2:45" ht="15.75" customHeight="1">
      <c r="B197" s="2"/>
      <c r="C197" s="2"/>
      <c r="D197" s="2"/>
      <c r="F197" s="1"/>
      <c r="G197" s="2"/>
      <c r="AL197" s="2"/>
      <c r="AM197" s="3"/>
      <c r="AN197" s="3"/>
      <c r="AO197" s="3"/>
      <c r="AQ197" s="1"/>
      <c r="AR197" s="1"/>
      <c r="AS197" s="1"/>
    </row>
    <row r="198" spans="2:45" ht="15.75" customHeight="1">
      <c r="B198" s="2"/>
      <c r="C198" s="2"/>
      <c r="D198" s="2"/>
      <c r="F198" s="1"/>
      <c r="G198" s="2"/>
      <c r="AL198" s="2"/>
      <c r="AM198" s="3"/>
      <c r="AN198" s="3"/>
      <c r="AO198" s="3"/>
      <c r="AQ198" s="1"/>
      <c r="AR198" s="1"/>
      <c r="AS198" s="1"/>
    </row>
    <row r="199" spans="2:45" ht="15.75" customHeight="1">
      <c r="B199" s="2"/>
      <c r="C199" s="2"/>
      <c r="D199" s="2"/>
      <c r="F199" s="1"/>
      <c r="G199" s="2"/>
      <c r="AL199" s="2"/>
      <c r="AM199" s="3"/>
      <c r="AN199" s="3"/>
      <c r="AO199" s="3"/>
      <c r="AQ199" s="1"/>
      <c r="AR199" s="1"/>
      <c r="AS199" s="1"/>
    </row>
    <row r="200" spans="2:45" ht="15.75" customHeight="1">
      <c r="B200" s="2"/>
      <c r="C200" s="2"/>
      <c r="D200" s="2"/>
      <c r="F200" s="1"/>
      <c r="G200" s="2"/>
      <c r="AL200" s="2"/>
      <c r="AM200" s="3"/>
      <c r="AN200" s="3"/>
      <c r="AO200" s="3"/>
      <c r="AQ200" s="1"/>
      <c r="AR200" s="1"/>
      <c r="AS200" s="1"/>
    </row>
    <row r="201" spans="2:45" ht="15.75" customHeight="1">
      <c r="B201" s="2"/>
      <c r="C201" s="2"/>
      <c r="D201" s="2"/>
      <c r="F201" s="1"/>
      <c r="G201" s="2"/>
      <c r="AL201" s="2"/>
      <c r="AM201" s="3"/>
      <c r="AN201" s="3"/>
      <c r="AO201" s="3"/>
      <c r="AQ201" s="1"/>
      <c r="AR201" s="1"/>
      <c r="AS201" s="1"/>
    </row>
    <row r="202" spans="2:45" ht="15.75" customHeight="1">
      <c r="B202" s="2"/>
      <c r="C202" s="2"/>
      <c r="D202" s="2"/>
      <c r="F202" s="1"/>
      <c r="G202" s="2"/>
      <c r="AL202" s="2"/>
      <c r="AM202" s="3"/>
      <c r="AN202" s="3"/>
      <c r="AO202" s="3"/>
      <c r="AQ202" s="1"/>
      <c r="AR202" s="1"/>
      <c r="AS202" s="1"/>
    </row>
    <row r="203" spans="2:45" ht="15.75" customHeight="1">
      <c r="B203" s="2"/>
      <c r="C203" s="2"/>
      <c r="D203" s="2"/>
      <c r="F203" s="1"/>
      <c r="G203" s="2"/>
      <c r="AL203" s="2"/>
      <c r="AM203" s="3"/>
      <c r="AN203" s="3"/>
      <c r="AO203" s="3"/>
      <c r="AQ203" s="1"/>
      <c r="AR203" s="1"/>
      <c r="AS203" s="1"/>
    </row>
    <row r="204" spans="2:45" ht="15.75" customHeight="1">
      <c r="B204" s="2"/>
      <c r="C204" s="2"/>
      <c r="D204" s="2"/>
      <c r="F204" s="1"/>
      <c r="G204" s="2"/>
      <c r="AL204" s="2"/>
      <c r="AM204" s="3"/>
      <c r="AN204" s="3"/>
      <c r="AO204" s="3"/>
      <c r="AQ204" s="1"/>
      <c r="AR204" s="1"/>
      <c r="AS204" s="1"/>
    </row>
    <row r="205" spans="2:45" ht="15.75" customHeight="1">
      <c r="B205" s="2"/>
      <c r="C205" s="2"/>
      <c r="D205" s="2"/>
      <c r="F205" s="1"/>
      <c r="G205" s="2"/>
      <c r="AL205" s="2"/>
      <c r="AM205" s="3"/>
      <c r="AN205" s="3"/>
      <c r="AO205" s="3"/>
      <c r="AQ205" s="1"/>
      <c r="AR205" s="1"/>
      <c r="AS205" s="1"/>
    </row>
    <row r="206" spans="2:45" ht="15.75" customHeight="1">
      <c r="B206" s="2"/>
      <c r="C206" s="2"/>
      <c r="D206" s="2"/>
      <c r="F206" s="1"/>
      <c r="G206" s="2"/>
      <c r="AL206" s="2"/>
      <c r="AM206" s="3"/>
      <c r="AN206" s="3"/>
      <c r="AO206" s="3"/>
      <c r="AQ206" s="1"/>
      <c r="AR206" s="1"/>
      <c r="AS206" s="1"/>
    </row>
    <row r="207" spans="2:45" ht="15.75" customHeight="1">
      <c r="B207" s="2"/>
      <c r="C207" s="2"/>
      <c r="D207" s="2"/>
      <c r="F207" s="1"/>
      <c r="G207" s="2"/>
      <c r="AL207" s="2"/>
      <c r="AM207" s="3"/>
      <c r="AN207" s="3"/>
      <c r="AO207" s="3"/>
      <c r="AQ207" s="1"/>
      <c r="AR207" s="1"/>
      <c r="AS207" s="1"/>
    </row>
    <row r="208" spans="2:45" ht="15.75" customHeight="1">
      <c r="B208" s="2"/>
      <c r="C208" s="2"/>
      <c r="D208" s="2"/>
      <c r="F208" s="1"/>
      <c r="G208" s="2"/>
      <c r="AL208" s="2"/>
      <c r="AM208" s="3"/>
      <c r="AN208" s="3"/>
      <c r="AO208" s="3"/>
      <c r="AQ208" s="1"/>
      <c r="AR208" s="1"/>
      <c r="AS208" s="1"/>
    </row>
    <row r="209" spans="2:45" ht="15.75" customHeight="1">
      <c r="B209" s="2"/>
      <c r="C209" s="2"/>
      <c r="D209" s="2"/>
      <c r="F209" s="1"/>
      <c r="G209" s="2"/>
      <c r="AL209" s="2"/>
      <c r="AM209" s="3"/>
      <c r="AN209" s="3"/>
      <c r="AO209" s="3"/>
      <c r="AQ209" s="1"/>
      <c r="AR209" s="1"/>
      <c r="AS209" s="1"/>
    </row>
    <row r="210" spans="2:45" ht="15.75" customHeight="1">
      <c r="B210" s="2"/>
      <c r="C210" s="2"/>
      <c r="D210" s="2"/>
      <c r="F210" s="1"/>
      <c r="G210" s="2"/>
      <c r="AL210" s="2"/>
      <c r="AM210" s="3"/>
      <c r="AN210" s="3"/>
      <c r="AO210" s="3"/>
      <c r="AQ210" s="1"/>
      <c r="AR210" s="1"/>
      <c r="AS210" s="1"/>
    </row>
    <row r="211" spans="2:45" ht="15.75" customHeight="1">
      <c r="B211" s="2"/>
      <c r="C211" s="2"/>
      <c r="D211" s="2"/>
      <c r="F211" s="1"/>
      <c r="G211" s="2"/>
      <c r="AL211" s="2"/>
      <c r="AM211" s="3"/>
      <c r="AN211" s="3"/>
      <c r="AO211" s="3"/>
      <c r="AQ211" s="1"/>
      <c r="AR211" s="1"/>
      <c r="AS211" s="1"/>
    </row>
    <row r="212" spans="2:45" ht="15.75" customHeight="1">
      <c r="B212" s="2"/>
      <c r="C212" s="2"/>
      <c r="D212" s="2"/>
      <c r="F212" s="1"/>
      <c r="G212" s="2"/>
      <c r="AL212" s="2"/>
      <c r="AM212" s="3"/>
      <c r="AN212" s="3"/>
      <c r="AO212" s="3"/>
      <c r="AQ212" s="1"/>
      <c r="AR212" s="1"/>
      <c r="AS212" s="1"/>
    </row>
    <row r="213" spans="2:45" ht="15.75" customHeight="1">
      <c r="B213" s="2"/>
      <c r="C213" s="2"/>
      <c r="D213" s="2"/>
      <c r="F213" s="1"/>
      <c r="G213" s="2"/>
      <c r="AL213" s="2"/>
      <c r="AM213" s="3"/>
      <c r="AN213" s="3"/>
      <c r="AO213" s="3"/>
      <c r="AQ213" s="1"/>
      <c r="AR213" s="1"/>
      <c r="AS213" s="1"/>
    </row>
    <row r="214" spans="2:45" ht="15.75" customHeight="1">
      <c r="B214" s="2"/>
      <c r="C214" s="2"/>
      <c r="D214" s="2"/>
      <c r="F214" s="1"/>
      <c r="G214" s="2"/>
      <c r="AL214" s="2"/>
      <c r="AM214" s="3"/>
      <c r="AN214" s="3"/>
      <c r="AO214" s="3"/>
      <c r="AQ214" s="1"/>
      <c r="AR214" s="1"/>
      <c r="AS214" s="1"/>
    </row>
    <row r="215" spans="2:45" ht="15.75" customHeight="1">
      <c r="B215" s="2"/>
      <c r="C215" s="2"/>
      <c r="D215" s="2"/>
      <c r="F215" s="1"/>
      <c r="G215" s="2"/>
      <c r="AL215" s="2"/>
      <c r="AM215" s="3"/>
      <c r="AN215" s="3"/>
      <c r="AO215" s="3"/>
      <c r="AQ215" s="1"/>
      <c r="AR215" s="1"/>
      <c r="AS215" s="1"/>
    </row>
    <row r="216" spans="2:45" ht="15.75" customHeight="1">
      <c r="B216" s="2"/>
      <c r="C216" s="2"/>
      <c r="D216" s="2"/>
      <c r="F216" s="1"/>
      <c r="G216" s="2"/>
      <c r="AL216" s="2"/>
      <c r="AM216" s="3"/>
      <c r="AN216" s="3"/>
      <c r="AO216" s="3"/>
      <c r="AQ216" s="1"/>
      <c r="AR216" s="1"/>
      <c r="AS216" s="1"/>
    </row>
    <row r="217" spans="2:45" ht="15.75" customHeight="1">
      <c r="B217" s="2"/>
      <c r="C217" s="2"/>
      <c r="D217" s="2"/>
      <c r="F217" s="1"/>
      <c r="G217" s="2"/>
      <c r="AL217" s="2"/>
      <c r="AM217" s="3"/>
      <c r="AN217" s="3"/>
      <c r="AO217" s="3"/>
      <c r="AQ217" s="1"/>
      <c r="AR217" s="1"/>
      <c r="AS217" s="1"/>
    </row>
    <row r="218" spans="2:45" ht="15.75" customHeight="1">
      <c r="B218" s="2"/>
      <c r="C218" s="2"/>
      <c r="D218" s="2"/>
      <c r="F218" s="1"/>
      <c r="G218" s="2"/>
      <c r="AL218" s="2"/>
      <c r="AM218" s="3"/>
      <c r="AN218" s="3"/>
      <c r="AO218" s="3"/>
      <c r="AQ218" s="1"/>
      <c r="AR218" s="1"/>
      <c r="AS218" s="1"/>
    </row>
    <row r="219" spans="2:45" ht="15.75" customHeight="1">
      <c r="B219" s="2"/>
      <c r="C219" s="2"/>
      <c r="D219" s="2"/>
      <c r="F219" s="1"/>
      <c r="G219" s="2"/>
      <c r="AL219" s="2"/>
      <c r="AM219" s="3"/>
      <c r="AN219" s="3"/>
      <c r="AO219" s="3"/>
      <c r="AQ219" s="1"/>
      <c r="AR219" s="1"/>
      <c r="AS219" s="1"/>
    </row>
    <row r="220" spans="2:45" ht="15.75" customHeight="1">
      <c r="B220" s="2"/>
      <c r="C220" s="2"/>
      <c r="D220" s="2"/>
      <c r="F220" s="1"/>
      <c r="G220" s="2"/>
      <c r="AL220" s="2"/>
      <c r="AM220" s="3"/>
      <c r="AN220" s="3"/>
      <c r="AO220" s="3"/>
      <c r="AQ220" s="1"/>
      <c r="AR220" s="1"/>
      <c r="AS220" s="1"/>
    </row>
    <row r="221" spans="2:45" ht="15.75" customHeight="1">
      <c r="B221" s="2"/>
      <c r="C221" s="2"/>
      <c r="D221" s="2"/>
      <c r="F221" s="1"/>
      <c r="G221" s="2"/>
      <c r="AL221" s="2"/>
      <c r="AM221" s="3"/>
      <c r="AN221" s="3"/>
      <c r="AO221" s="3"/>
      <c r="AQ221" s="1"/>
      <c r="AR221" s="1"/>
      <c r="AS221" s="1"/>
    </row>
    <row r="222" spans="2:45" ht="15.75" customHeight="1">
      <c r="B222" s="2"/>
      <c r="C222" s="2"/>
      <c r="D222" s="2"/>
      <c r="F222" s="1"/>
      <c r="G222" s="2"/>
      <c r="AL222" s="2"/>
      <c r="AM222" s="3"/>
      <c r="AN222" s="3"/>
      <c r="AO222" s="3"/>
      <c r="AQ222" s="1"/>
      <c r="AR222" s="1"/>
      <c r="AS222" s="1"/>
    </row>
    <row r="223" spans="2:45" ht="15.75" customHeight="1">
      <c r="B223" s="2"/>
      <c r="C223" s="2"/>
      <c r="D223" s="2"/>
      <c r="F223" s="1"/>
      <c r="G223" s="2"/>
      <c r="AL223" s="2"/>
      <c r="AM223" s="3"/>
      <c r="AN223" s="3"/>
      <c r="AO223" s="3"/>
      <c r="AQ223" s="1"/>
      <c r="AR223" s="1"/>
      <c r="AS223" s="1"/>
    </row>
    <row r="224" spans="2:45" ht="15.75" customHeight="1">
      <c r="B224" s="2"/>
      <c r="C224" s="2"/>
      <c r="D224" s="2"/>
      <c r="F224" s="1"/>
      <c r="G224" s="2"/>
      <c r="AL224" s="2"/>
      <c r="AM224" s="3"/>
      <c r="AN224" s="3"/>
      <c r="AO224" s="3"/>
      <c r="AQ224" s="1"/>
      <c r="AR224" s="1"/>
      <c r="AS224" s="1"/>
    </row>
    <row r="225" spans="2:45" ht="15.75" customHeight="1">
      <c r="B225" s="2"/>
      <c r="C225" s="2"/>
      <c r="D225" s="2"/>
      <c r="F225" s="1"/>
      <c r="G225" s="2"/>
      <c r="AL225" s="2"/>
      <c r="AM225" s="3"/>
      <c r="AN225" s="3"/>
      <c r="AO225" s="3"/>
      <c r="AQ225" s="1"/>
      <c r="AR225" s="1"/>
      <c r="AS225" s="1"/>
    </row>
    <row r="226" spans="2:45" ht="15.75" customHeight="1">
      <c r="B226" s="2"/>
      <c r="C226" s="2"/>
      <c r="D226" s="2"/>
      <c r="F226" s="1"/>
      <c r="G226" s="2"/>
      <c r="AL226" s="2"/>
      <c r="AM226" s="3"/>
      <c r="AN226" s="3"/>
      <c r="AO226" s="3"/>
      <c r="AQ226" s="1"/>
      <c r="AR226" s="1"/>
      <c r="AS226" s="1"/>
    </row>
    <row r="227" spans="2:45" ht="15.75" customHeight="1">
      <c r="B227" s="2"/>
      <c r="C227" s="2"/>
      <c r="D227" s="2"/>
      <c r="F227" s="1"/>
      <c r="G227" s="2"/>
      <c r="AL227" s="2"/>
      <c r="AM227" s="3"/>
      <c r="AN227" s="3"/>
      <c r="AO227" s="3"/>
      <c r="AQ227" s="1"/>
      <c r="AR227" s="1"/>
      <c r="AS227" s="1"/>
    </row>
    <row r="228" spans="2:45" ht="15.75" customHeight="1">
      <c r="B228" s="2"/>
      <c r="C228" s="2"/>
      <c r="D228" s="2"/>
      <c r="F228" s="1"/>
      <c r="G228" s="2"/>
      <c r="AL228" s="2"/>
      <c r="AM228" s="3"/>
      <c r="AN228" s="3"/>
      <c r="AO228" s="3"/>
      <c r="AQ228" s="1"/>
      <c r="AR228" s="1"/>
      <c r="AS228" s="1"/>
    </row>
    <row r="229" spans="2:45" ht="15.75" customHeight="1">
      <c r="B229" s="2"/>
      <c r="C229" s="2"/>
      <c r="D229" s="2"/>
      <c r="F229" s="1"/>
      <c r="G229" s="2"/>
      <c r="AL229" s="2"/>
      <c r="AM229" s="3"/>
      <c r="AN229" s="3"/>
      <c r="AO229" s="3"/>
      <c r="AQ229" s="1"/>
      <c r="AR229" s="1"/>
      <c r="AS229" s="1"/>
    </row>
    <row r="230" spans="2:45" ht="15.75" customHeight="1">
      <c r="B230" s="2"/>
      <c r="C230" s="2"/>
      <c r="D230" s="2"/>
      <c r="F230" s="1"/>
      <c r="G230" s="2"/>
      <c r="AL230" s="2"/>
      <c r="AM230" s="3"/>
      <c r="AN230" s="3"/>
      <c r="AO230" s="3"/>
      <c r="AQ230" s="1"/>
      <c r="AR230" s="1"/>
      <c r="AS230" s="1"/>
    </row>
    <row r="231" spans="2:45" ht="15.75" customHeight="1">
      <c r="B231" s="2"/>
      <c r="C231" s="2"/>
      <c r="D231" s="2"/>
      <c r="F231" s="1"/>
      <c r="G231" s="2"/>
      <c r="AL231" s="2"/>
      <c r="AM231" s="3"/>
      <c r="AN231" s="3"/>
      <c r="AO231" s="3"/>
      <c r="AQ231" s="1"/>
      <c r="AR231" s="1"/>
      <c r="AS231" s="1"/>
    </row>
    <row r="232" spans="2:45" ht="15.75" customHeight="1">
      <c r="B232" s="2"/>
      <c r="C232" s="2"/>
      <c r="D232" s="2"/>
      <c r="F232" s="1"/>
      <c r="G232" s="2"/>
      <c r="AL232" s="2"/>
      <c r="AM232" s="3"/>
      <c r="AN232" s="3"/>
      <c r="AO232" s="3"/>
      <c r="AQ232" s="1"/>
      <c r="AR232" s="1"/>
      <c r="AS232" s="1"/>
    </row>
    <row r="233" spans="2:45" ht="15.75" customHeight="1">
      <c r="B233" s="2"/>
      <c r="C233" s="2"/>
      <c r="D233" s="2"/>
      <c r="F233" s="1"/>
      <c r="G233" s="2"/>
      <c r="AL233" s="2"/>
      <c r="AM233" s="3"/>
      <c r="AN233" s="3"/>
      <c r="AO233" s="3"/>
      <c r="AQ233" s="1"/>
      <c r="AR233" s="1"/>
      <c r="AS233" s="1"/>
    </row>
    <row r="234" spans="2:45" ht="15.75" customHeight="1">
      <c r="B234" s="2"/>
      <c r="C234" s="2"/>
      <c r="D234" s="2"/>
      <c r="F234" s="1"/>
      <c r="G234" s="2"/>
      <c r="AL234" s="2"/>
      <c r="AM234" s="3"/>
      <c r="AN234" s="3"/>
      <c r="AO234" s="3"/>
      <c r="AQ234" s="1"/>
      <c r="AR234" s="1"/>
      <c r="AS234" s="1"/>
    </row>
    <row r="235" spans="2:45" ht="15.75" customHeight="1">
      <c r="B235" s="2"/>
      <c r="C235" s="2"/>
      <c r="D235" s="2"/>
      <c r="F235" s="1"/>
      <c r="G235" s="2"/>
      <c r="AL235" s="2"/>
      <c r="AM235" s="3"/>
      <c r="AN235" s="3"/>
      <c r="AO235" s="3"/>
      <c r="AQ235" s="1"/>
      <c r="AR235" s="1"/>
      <c r="AS235" s="1"/>
    </row>
    <row r="236" spans="2:45" ht="15.75" customHeight="1">
      <c r="B236" s="2"/>
      <c r="C236" s="2"/>
      <c r="D236" s="2"/>
      <c r="F236" s="1"/>
      <c r="G236" s="2"/>
      <c r="AL236" s="2"/>
      <c r="AM236" s="3"/>
      <c r="AN236" s="3"/>
      <c r="AO236" s="3"/>
      <c r="AQ236" s="1"/>
      <c r="AR236" s="1"/>
      <c r="AS236" s="1"/>
    </row>
    <row r="237" spans="2:45" ht="15.75" customHeight="1">
      <c r="B237" s="2"/>
      <c r="C237" s="2"/>
      <c r="D237" s="2"/>
      <c r="F237" s="1"/>
      <c r="G237" s="2"/>
      <c r="AL237" s="2"/>
      <c r="AM237" s="3"/>
      <c r="AN237" s="3"/>
      <c r="AO237" s="3"/>
      <c r="AQ237" s="1"/>
      <c r="AR237" s="1"/>
      <c r="AS237" s="1"/>
    </row>
    <row r="238" spans="2:45" ht="15.75" customHeight="1">
      <c r="B238" s="2"/>
      <c r="C238" s="2"/>
      <c r="D238" s="2"/>
      <c r="F238" s="1"/>
      <c r="G238" s="2"/>
      <c r="AL238" s="2"/>
      <c r="AM238" s="3"/>
      <c r="AN238" s="3"/>
      <c r="AO238" s="3"/>
      <c r="AQ238" s="1"/>
      <c r="AR238" s="1"/>
      <c r="AS238" s="1"/>
    </row>
    <row r="239" spans="2:45" ht="15.75" customHeight="1">
      <c r="B239" s="2"/>
      <c r="C239" s="2"/>
      <c r="D239" s="2"/>
      <c r="F239" s="1"/>
      <c r="G239" s="2"/>
      <c r="AL239" s="2"/>
      <c r="AM239" s="3"/>
      <c r="AN239" s="3"/>
      <c r="AO239" s="3"/>
      <c r="AQ239" s="1"/>
      <c r="AR239" s="1"/>
      <c r="AS239" s="1"/>
    </row>
    <row r="240" spans="2:45" ht="15.75" customHeight="1">
      <c r="B240" s="2"/>
      <c r="C240" s="2"/>
      <c r="D240" s="2"/>
      <c r="F240" s="1"/>
      <c r="G240" s="2"/>
      <c r="AL240" s="2"/>
      <c r="AM240" s="3"/>
      <c r="AN240" s="3"/>
      <c r="AO240" s="3"/>
      <c r="AQ240" s="1"/>
      <c r="AR240" s="1"/>
      <c r="AS240" s="1"/>
    </row>
    <row r="241" spans="2:45" ht="15.75" customHeight="1">
      <c r="B241" s="2"/>
      <c r="C241" s="2"/>
      <c r="D241" s="2"/>
      <c r="F241" s="1"/>
      <c r="G241" s="2"/>
      <c r="AL241" s="2"/>
      <c r="AM241" s="3"/>
      <c r="AN241" s="3"/>
      <c r="AO241" s="3"/>
      <c r="AQ241" s="1"/>
      <c r="AR241" s="1"/>
      <c r="AS241" s="1"/>
    </row>
    <row r="242" spans="2:45" ht="15.75" customHeight="1">
      <c r="B242" s="2"/>
      <c r="C242" s="2"/>
      <c r="D242" s="2"/>
      <c r="F242" s="1"/>
      <c r="G242" s="2"/>
      <c r="AL242" s="2"/>
      <c r="AM242" s="3"/>
      <c r="AN242" s="3"/>
      <c r="AO242" s="3"/>
      <c r="AQ242" s="1"/>
      <c r="AR242" s="1"/>
      <c r="AS242" s="1"/>
    </row>
    <row r="243" spans="2:45" ht="15.75" customHeight="1">
      <c r="B243" s="2"/>
      <c r="C243" s="2"/>
      <c r="D243" s="2"/>
      <c r="F243" s="1"/>
      <c r="G243" s="2"/>
      <c r="AL243" s="2"/>
      <c r="AM243" s="3"/>
      <c r="AN243" s="3"/>
      <c r="AO243" s="3"/>
      <c r="AQ243" s="1"/>
      <c r="AR243" s="1"/>
      <c r="AS243" s="1"/>
    </row>
    <row r="244" spans="2:45" ht="15.75" customHeight="1">
      <c r="B244" s="2"/>
      <c r="C244" s="2"/>
      <c r="D244" s="2"/>
      <c r="F244" s="1"/>
      <c r="G244" s="2"/>
      <c r="AL244" s="2"/>
      <c r="AM244" s="3"/>
      <c r="AN244" s="3"/>
      <c r="AO244" s="3"/>
      <c r="AQ244" s="1"/>
      <c r="AR244" s="1"/>
      <c r="AS244" s="1"/>
    </row>
    <row r="245" spans="2:45" ht="15.75" customHeight="1">
      <c r="B245" s="2"/>
      <c r="C245" s="2"/>
      <c r="D245" s="2"/>
      <c r="F245" s="1"/>
      <c r="G245" s="2"/>
      <c r="AL245" s="2"/>
      <c r="AM245" s="3"/>
      <c r="AN245" s="3"/>
      <c r="AO245" s="3"/>
      <c r="AQ245" s="1"/>
      <c r="AR245" s="1"/>
      <c r="AS245" s="1"/>
    </row>
    <row r="246" spans="2:45" ht="15.75" customHeight="1">
      <c r="B246" s="2"/>
      <c r="C246" s="2"/>
      <c r="D246" s="2"/>
      <c r="F246" s="1"/>
      <c r="G246" s="2"/>
      <c r="AL246" s="2"/>
      <c r="AM246" s="3"/>
      <c r="AN246" s="3"/>
      <c r="AO246" s="3"/>
      <c r="AQ246" s="1"/>
      <c r="AR246" s="1"/>
      <c r="AS246" s="1"/>
    </row>
    <row r="247" spans="2:45" ht="15.75" customHeight="1">
      <c r="B247" s="2"/>
      <c r="C247" s="2"/>
      <c r="D247" s="2"/>
      <c r="F247" s="1"/>
      <c r="G247" s="2"/>
      <c r="AL247" s="2"/>
      <c r="AM247" s="3"/>
      <c r="AN247" s="3"/>
      <c r="AO247" s="3"/>
      <c r="AQ247" s="1"/>
      <c r="AR247" s="1"/>
      <c r="AS247" s="1"/>
    </row>
    <row r="248" spans="2:45" ht="15.75" customHeight="1">
      <c r="B248" s="2"/>
      <c r="C248" s="2"/>
      <c r="D248" s="2"/>
      <c r="F248" s="1"/>
      <c r="G248" s="2"/>
      <c r="AL248" s="2"/>
      <c r="AM248" s="3"/>
      <c r="AN248" s="3"/>
      <c r="AO248" s="3"/>
      <c r="AQ248" s="1"/>
      <c r="AR248" s="1"/>
      <c r="AS248" s="1"/>
    </row>
    <row r="249" spans="2:45" ht="15.75" customHeight="1">
      <c r="B249" s="2"/>
      <c r="C249" s="2"/>
      <c r="D249" s="2"/>
      <c r="F249" s="1"/>
      <c r="G249" s="2"/>
      <c r="AL249" s="2"/>
      <c r="AM249" s="3"/>
      <c r="AN249" s="3"/>
      <c r="AO249" s="3"/>
      <c r="AQ249" s="1"/>
      <c r="AR249" s="1"/>
      <c r="AS249" s="1"/>
    </row>
    <row r="250" spans="2:45" ht="15.75" customHeight="1">
      <c r="B250" s="2"/>
      <c r="C250" s="2"/>
      <c r="D250" s="2"/>
      <c r="F250" s="1"/>
      <c r="G250" s="2"/>
      <c r="AL250" s="2"/>
      <c r="AM250" s="3"/>
      <c r="AN250" s="3"/>
      <c r="AO250" s="3"/>
      <c r="AQ250" s="1"/>
      <c r="AR250" s="1"/>
      <c r="AS250" s="1"/>
    </row>
    <row r="251" spans="2:45" ht="15.75" customHeight="1">
      <c r="B251" s="2"/>
      <c r="C251" s="2"/>
      <c r="D251" s="2"/>
      <c r="F251" s="1"/>
      <c r="G251" s="2"/>
      <c r="AL251" s="2"/>
      <c r="AM251" s="3"/>
      <c r="AN251" s="3"/>
      <c r="AO251" s="3"/>
      <c r="AQ251" s="1"/>
      <c r="AR251" s="1"/>
      <c r="AS251" s="1"/>
    </row>
    <row r="252" spans="2:45" ht="15.75" customHeight="1">
      <c r="B252" s="2"/>
      <c r="C252" s="2"/>
      <c r="D252" s="2"/>
      <c r="F252" s="1"/>
      <c r="G252" s="2"/>
      <c r="AL252" s="2"/>
      <c r="AM252" s="3"/>
      <c r="AN252" s="3"/>
      <c r="AO252" s="3"/>
      <c r="AQ252" s="1"/>
      <c r="AR252" s="1"/>
      <c r="AS252" s="1"/>
    </row>
    <row r="253" spans="2:45" ht="15.75" customHeight="1">
      <c r="B253" s="2"/>
      <c r="C253" s="2"/>
      <c r="D253" s="2"/>
      <c r="F253" s="1"/>
      <c r="G253" s="2"/>
      <c r="AL253" s="2"/>
      <c r="AM253" s="3"/>
      <c r="AN253" s="3"/>
      <c r="AO253" s="3"/>
      <c r="AQ253" s="1"/>
      <c r="AR253" s="1"/>
      <c r="AS253" s="1"/>
    </row>
    <row r="254" spans="2:45" ht="15.75" customHeight="1">
      <c r="B254" s="2"/>
      <c r="C254" s="2"/>
      <c r="D254" s="2"/>
      <c r="F254" s="1"/>
      <c r="G254" s="2"/>
      <c r="AL254" s="2"/>
      <c r="AM254" s="3"/>
      <c r="AN254" s="3"/>
      <c r="AO254" s="3"/>
      <c r="AQ254" s="1"/>
      <c r="AR254" s="1"/>
      <c r="AS254" s="1"/>
    </row>
    <row r="255" spans="2:45" ht="15.75" customHeight="1">
      <c r="B255" s="2"/>
      <c r="C255" s="2"/>
      <c r="D255" s="2"/>
      <c r="F255" s="1"/>
      <c r="G255" s="2"/>
      <c r="AL255" s="2"/>
      <c r="AM255" s="3"/>
      <c r="AN255" s="3"/>
      <c r="AO255" s="3"/>
      <c r="AQ255" s="1"/>
      <c r="AR255" s="1"/>
      <c r="AS255" s="1"/>
    </row>
    <row r="256" spans="2:45" ht="15.75" customHeight="1">
      <c r="B256" s="2"/>
      <c r="C256" s="2"/>
      <c r="D256" s="2"/>
      <c r="F256" s="1"/>
      <c r="G256" s="2"/>
      <c r="AL256" s="2"/>
      <c r="AM256" s="3"/>
      <c r="AN256" s="3"/>
      <c r="AO256" s="3"/>
      <c r="AQ256" s="1"/>
      <c r="AR256" s="1"/>
      <c r="AS256" s="1"/>
    </row>
    <row r="257" spans="2:45" ht="15.75" customHeight="1">
      <c r="B257" s="2"/>
      <c r="C257" s="2"/>
      <c r="D257" s="2"/>
      <c r="F257" s="1"/>
      <c r="G257" s="2"/>
      <c r="AL257" s="2"/>
      <c r="AM257" s="3"/>
      <c r="AN257" s="3"/>
      <c r="AO257" s="3"/>
      <c r="AQ257" s="1"/>
      <c r="AR257" s="1"/>
      <c r="AS257" s="1"/>
    </row>
    <row r="258" spans="2:45" ht="15.75" customHeight="1">
      <c r="B258" s="2"/>
      <c r="C258" s="2"/>
      <c r="D258" s="2"/>
      <c r="F258" s="1"/>
      <c r="G258" s="2"/>
      <c r="AL258" s="2"/>
      <c r="AM258" s="3"/>
      <c r="AN258" s="3"/>
      <c r="AO258" s="3"/>
      <c r="AQ258" s="1"/>
      <c r="AR258" s="1"/>
      <c r="AS258" s="1"/>
    </row>
    <row r="259" spans="2:45" ht="15.75" customHeight="1">
      <c r="B259" s="2"/>
      <c r="C259" s="2"/>
      <c r="D259" s="2"/>
      <c r="F259" s="1"/>
      <c r="G259" s="2"/>
      <c r="AL259" s="2"/>
      <c r="AM259" s="3"/>
      <c r="AN259" s="3"/>
      <c r="AO259" s="3"/>
      <c r="AQ259" s="1"/>
      <c r="AR259" s="1"/>
      <c r="AS259" s="1"/>
    </row>
    <row r="260" spans="2:45" ht="15.75" customHeight="1">
      <c r="B260" s="2"/>
      <c r="C260" s="2"/>
      <c r="D260" s="2"/>
      <c r="F260" s="1"/>
      <c r="G260" s="2"/>
      <c r="AL260" s="2"/>
      <c r="AM260" s="3"/>
      <c r="AN260" s="3"/>
      <c r="AO260" s="3"/>
      <c r="AQ260" s="1"/>
      <c r="AR260" s="1"/>
      <c r="AS260" s="1"/>
    </row>
    <row r="261" spans="2:45" ht="15.75" customHeight="1">
      <c r="B261" s="2"/>
      <c r="C261" s="2"/>
      <c r="D261" s="2"/>
      <c r="F261" s="1"/>
      <c r="G261" s="2"/>
      <c r="AL261" s="2"/>
      <c r="AM261" s="3"/>
      <c r="AN261" s="3"/>
      <c r="AO261" s="3"/>
      <c r="AQ261" s="1"/>
      <c r="AR261" s="1"/>
      <c r="AS261" s="1"/>
    </row>
    <row r="262" spans="2:45" ht="15.75" customHeight="1">
      <c r="B262" s="2"/>
      <c r="C262" s="2"/>
      <c r="D262" s="2"/>
      <c r="F262" s="1"/>
      <c r="G262" s="2"/>
      <c r="AL262" s="2"/>
      <c r="AM262" s="3"/>
      <c r="AN262" s="3"/>
      <c r="AO262" s="3"/>
      <c r="AQ262" s="1"/>
      <c r="AR262" s="1"/>
      <c r="AS262" s="1"/>
    </row>
    <row r="263" spans="2:45" ht="15.75" customHeight="1">
      <c r="B263" s="2"/>
      <c r="C263" s="2"/>
      <c r="D263" s="2"/>
      <c r="F263" s="1"/>
      <c r="G263" s="2"/>
      <c r="AL263" s="2"/>
      <c r="AM263" s="3"/>
      <c r="AN263" s="3"/>
      <c r="AO263" s="3"/>
      <c r="AQ263" s="1"/>
      <c r="AR263" s="1"/>
      <c r="AS263" s="1"/>
    </row>
    <row r="264" spans="2:45" ht="15.75" customHeight="1">
      <c r="B264" s="2"/>
      <c r="C264" s="2"/>
      <c r="D264" s="2"/>
      <c r="F264" s="1"/>
      <c r="G264" s="2"/>
      <c r="AL264" s="2"/>
      <c r="AM264" s="3"/>
      <c r="AN264" s="3"/>
      <c r="AO264" s="3"/>
      <c r="AQ264" s="1"/>
      <c r="AR264" s="1"/>
      <c r="AS264" s="1"/>
    </row>
    <row r="265" spans="2:45" ht="15.75" customHeight="1">
      <c r="B265" s="2"/>
      <c r="C265" s="2"/>
      <c r="D265" s="2"/>
      <c r="F265" s="1"/>
      <c r="G265" s="2"/>
      <c r="AL265" s="2"/>
      <c r="AM265" s="3"/>
      <c r="AN265" s="3"/>
      <c r="AO265" s="3"/>
      <c r="AQ265" s="1"/>
      <c r="AR265" s="1"/>
      <c r="AS265" s="1"/>
    </row>
    <row r="266" spans="2:45" ht="15.75" customHeight="1">
      <c r="B266" s="2"/>
      <c r="C266" s="2"/>
      <c r="D266" s="2"/>
      <c r="F266" s="1"/>
      <c r="G266" s="2"/>
      <c r="AL266" s="2"/>
      <c r="AM266" s="3"/>
      <c r="AN266" s="3"/>
      <c r="AO266" s="3"/>
      <c r="AQ266" s="1"/>
      <c r="AR266" s="1"/>
      <c r="AS266" s="1"/>
    </row>
    <row r="267" spans="2:45" ht="15.75" customHeight="1">
      <c r="B267" s="2"/>
      <c r="C267" s="2"/>
      <c r="D267" s="2"/>
      <c r="F267" s="1"/>
      <c r="G267" s="2"/>
      <c r="AL267" s="2"/>
      <c r="AM267" s="3"/>
      <c r="AN267" s="3"/>
      <c r="AO267" s="3"/>
      <c r="AQ267" s="1"/>
      <c r="AR267" s="1"/>
      <c r="AS267" s="1"/>
    </row>
    <row r="268" spans="2:45" ht="15.75" customHeight="1">
      <c r="B268" s="2"/>
      <c r="C268" s="2"/>
      <c r="D268" s="2"/>
      <c r="F268" s="1"/>
      <c r="G268" s="2"/>
      <c r="AL268" s="2"/>
      <c r="AM268" s="3"/>
      <c r="AN268" s="3"/>
      <c r="AO268" s="3"/>
      <c r="AQ268" s="1"/>
      <c r="AR268" s="1"/>
      <c r="AS268" s="1"/>
    </row>
    <row r="269" spans="2:45" ht="15.75" customHeight="1">
      <c r="B269" s="2"/>
      <c r="C269" s="2"/>
      <c r="D269" s="2"/>
      <c r="F269" s="1"/>
      <c r="G269" s="2"/>
      <c r="AL269" s="2"/>
      <c r="AM269" s="3"/>
      <c r="AN269" s="3"/>
      <c r="AO269" s="3"/>
      <c r="AQ269" s="1"/>
      <c r="AR269" s="1"/>
      <c r="AS269" s="1"/>
    </row>
    <row r="270" spans="2:45" ht="15.75" customHeight="1">
      <c r="B270" s="2"/>
      <c r="C270" s="2"/>
      <c r="D270" s="2"/>
      <c r="F270" s="1"/>
      <c r="G270" s="2"/>
      <c r="AL270" s="2"/>
      <c r="AM270" s="3"/>
      <c r="AN270" s="3"/>
      <c r="AO270" s="3"/>
      <c r="AQ270" s="1"/>
      <c r="AR270" s="1"/>
      <c r="AS270" s="1"/>
    </row>
    <row r="271" spans="2:45" ht="15.75" customHeight="1">
      <c r="B271" s="2"/>
      <c r="C271" s="2"/>
      <c r="D271" s="2"/>
      <c r="F271" s="1"/>
      <c r="G271" s="2"/>
      <c r="AL271" s="2"/>
      <c r="AM271" s="3"/>
      <c r="AN271" s="3"/>
      <c r="AO271" s="3"/>
      <c r="AQ271" s="1"/>
      <c r="AR271" s="1"/>
      <c r="AS271" s="1"/>
    </row>
    <row r="272" spans="2:45" ht="15.75" customHeight="1">
      <c r="B272" s="2"/>
      <c r="C272" s="2"/>
      <c r="D272" s="2"/>
      <c r="F272" s="1"/>
      <c r="G272" s="2"/>
      <c r="AL272" s="2"/>
      <c r="AM272" s="3"/>
      <c r="AN272" s="3"/>
      <c r="AO272" s="3"/>
      <c r="AQ272" s="1"/>
      <c r="AR272" s="1"/>
      <c r="AS272" s="1"/>
    </row>
    <row r="273" spans="2:45" ht="15.75" customHeight="1">
      <c r="B273" s="2"/>
      <c r="C273" s="2"/>
      <c r="D273" s="2"/>
      <c r="F273" s="1"/>
      <c r="G273" s="2"/>
      <c r="AL273" s="2"/>
      <c r="AM273" s="3"/>
      <c r="AN273" s="3"/>
      <c r="AO273" s="3"/>
      <c r="AQ273" s="1"/>
      <c r="AR273" s="1"/>
      <c r="AS273" s="1"/>
    </row>
    <row r="274" spans="2:45" ht="15.75" customHeight="1">
      <c r="B274" s="2"/>
      <c r="C274" s="2"/>
      <c r="D274" s="2"/>
      <c r="F274" s="1"/>
      <c r="G274" s="2"/>
      <c r="AL274" s="2"/>
      <c r="AM274" s="3"/>
      <c r="AN274" s="3"/>
      <c r="AO274" s="3"/>
      <c r="AQ274" s="1"/>
      <c r="AR274" s="1"/>
      <c r="AS274" s="1"/>
    </row>
    <row r="275" spans="2:45" ht="15.75" customHeight="1">
      <c r="B275" s="2"/>
      <c r="C275" s="2"/>
      <c r="D275" s="2"/>
      <c r="F275" s="1"/>
      <c r="G275" s="2"/>
      <c r="AL275" s="2"/>
      <c r="AM275" s="3"/>
      <c r="AN275" s="3"/>
      <c r="AO275" s="3"/>
      <c r="AQ275" s="1"/>
      <c r="AR275" s="1"/>
      <c r="AS275" s="1"/>
    </row>
    <row r="276" spans="2:45" ht="15.75" customHeight="1">
      <c r="B276" s="2"/>
      <c r="C276" s="2"/>
      <c r="D276" s="2"/>
      <c r="F276" s="1"/>
      <c r="G276" s="2"/>
      <c r="AL276" s="2"/>
      <c r="AM276" s="3"/>
      <c r="AN276" s="3"/>
      <c r="AO276" s="3"/>
      <c r="AQ276" s="1"/>
      <c r="AR276" s="1"/>
      <c r="AS276" s="1"/>
    </row>
    <row r="277" spans="2:45" ht="15.75" customHeight="1">
      <c r="B277" s="2"/>
      <c r="C277" s="2"/>
      <c r="D277" s="2"/>
      <c r="F277" s="1"/>
      <c r="G277" s="2"/>
      <c r="AL277" s="2"/>
      <c r="AM277" s="3"/>
      <c r="AN277" s="3"/>
      <c r="AO277" s="3"/>
      <c r="AQ277" s="1"/>
      <c r="AR277" s="1"/>
      <c r="AS277" s="1"/>
    </row>
    <row r="278" spans="2:45" ht="15.75" customHeight="1">
      <c r="B278" s="2"/>
      <c r="C278" s="2"/>
      <c r="D278" s="2"/>
      <c r="F278" s="1"/>
      <c r="G278" s="2"/>
      <c r="AL278" s="2"/>
      <c r="AM278" s="3"/>
      <c r="AN278" s="3"/>
      <c r="AO278" s="3"/>
      <c r="AQ278" s="1"/>
      <c r="AR278" s="1"/>
      <c r="AS278" s="1"/>
    </row>
    <row r="279" spans="2:45" ht="15.75" customHeight="1">
      <c r="B279" s="2"/>
      <c r="C279" s="2"/>
      <c r="D279" s="2"/>
      <c r="F279" s="1"/>
      <c r="G279" s="2"/>
      <c r="AL279" s="2"/>
      <c r="AM279" s="3"/>
      <c r="AN279" s="3"/>
      <c r="AO279" s="3"/>
      <c r="AQ279" s="1"/>
      <c r="AR279" s="1"/>
      <c r="AS279" s="1"/>
    </row>
    <row r="280" spans="2:45" ht="15.75" customHeight="1">
      <c r="B280" s="2"/>
      <c r="C280" s="2"/>
      <c r="D280" s="2"/>
      <c r="F280" s="1"/>
      <c r="G280" s="2"/>
      <c r="AL280" s="2"/>
      <c r="AM280" s="3"/>
      <c r="AN280" s="3"/>
      <c r="AO280" s="3"/>
      <c r="AQ280" s="1"/>
      <c r="AR280" s="1"/>
      <c r="AS280" s="1"/>
    </row>
    <row r="281" spans="2:45" ht="15.75" customHeight="1">
      <c r="B281" s="2"/>
      <c r="C281" s="2"/>
      <c r="D281" s="2"/>
      <c r="F281" s="1"/>
      <c r="G281" s="2"/>
      <c r="AL281" s="2"/>
      <c r="AM281" s="3"/>
      <c r="AN281" s="3"/>
      <c r="AO281" s="3"/>
      <c r="AQ281" s="1"/>
      <c r="AR281" s="1"/>
      <c r="AS281" s="1"/>
    </row>
    <row r="282" spans="2:45" ht="15.75" customHeight="1">
      <c r="B282" s="2"/>
      <c r="C282" s="2"/>
      <c r="D282" s="2"/>
      <c r="F282" s="1"/>
      <c r="G282" s="2"/>
      <c r="AL282" s="2"/>
      <c r="AM282" s="3"/>
      <c r="AN282" s="3"/>
      <c r="AO282" s="3"/>
      <c r="AQ282" s="1"/>
      <c r="AR282" s="1"/>
      <c r="AS282" s="1"/>
    </row>
    <row r="283" spans="2:45" ht="15.75" customHeight="1">
      <c r="B283" s="2"/>
      <c r="C283" s="2"/>
      <c r="D283" s="2"/>
      <c r="F283" s="1"/>
      <c r="G283" s="2"/>
      <c r="AL283" s="2"/>
      <c r="AM283" s="3"/>
      <c r="AN283" s="3"/>
      <c r="AO283" s="3"/>
      <c r="AQ283" s="1"/>
      <c r="AR283" s="1"/>
      <c r="AS283" s="1"/>
    </row>
    <row r="284" spans="2:45" ht="15.75" customHeight="1">
      <c r="B284" s="2"/>
      <c r="C284" s="2"/>
      <c r="D284" s="2"/>
      <c r="F284" s="1"/>
      <c r="G284" s="2"/>
      <c r="AL284" s="2"/>
      <c r="AM284" s="3"/>
      <c r="AN284" s="3"/>
      <c r="AO284" s="3"/>
      <c r="AQ284" s="1"/>
      <c r="AR284" s="1"/>
      <c r="AS284" s="1"/>
    </row>
    <row r="285" spans="2:45" ht="15.75" customHeight="1">
      <c r="B285" s="2"/>
      <c r="C285" s="2"/>
      <c r="D285" s="2"/>
      <c r="F285" s="1"/>
      <c r="G285" s="2"/>
      <c r="AL285" s="2"/>
      <c r="AM285" s="3"/>
      <c r="AN285" s="3"/>
      <c r="AO285" s="3"/>
      <c r="AQ285" s="1"/>
      <c r="AR285" s="1"/>
      <c r="AS285" s="1"/>
    </row>
    <row r="286" spans="2:45" ht="15.75" customHeight="1">
      <c r="B286" s="2"/>
      <c r="C286" s="2"/>
      <c r="D286" s="2"/>
      <c r="F286" s="1"/>
      <c r="G286" s="2"/>
      <c r="AL286" s="2"/>
      <c r="AM286" s="3"/>
      <c r="AN286" s="3"/>
      <c r="AO286" s="3"/>
      <c r="AQ286" s="1"/>
      <c r="AR286" s="1"/>
      <c r="AS286" s="1"/>
    </row>
    <row r="287" spans="2:45" ht="15.75" customHeight="1">
      <c r="B287" s="2"/>
      <c r="C287" s="2"/>
      <c r="D287" s="2"/>
      <c r="F287" s="1"/>
      <c r="G287" s="2"/>
      <c r="AL287" s="2"/>
      <c r="AM287" s="3"/>
      <c r="AN287" s="3"/>
      <c r="AO287" s="3"/>
      <c r="AQ287" s="1"/>
      <c r="AR287" s="1"/>
      <c r="AS287" s="1"/>
    </row>
    <row r="288" spans="2:45" ht="15.75" customHeight="1">
      <c r="B288" s="2"/>
      <c r="C288" s="2"/>
      <c r="D288" s="2"/>
      <c r="F288" s="1"/>
      <c r="G288" s="2"/>
      <c r="AL288" s="2"/>
      <c r="AM288" s="3"/>
      <c r="AN288" s="3"/>
      <c r="AO288" s="3"/>
      <c r="AQ288" s="1"/>
      <c r="AR288" s="1"/>
      <c r="AS288" s="1"/>
    </row>
    <row r="289" spans="2:45" ht="15.75" customHeight="1">
      <c r="B289" s="2"/>
      <c r="C289" s="2"/>
      <c r="D289" s="2"/>
      <c r="F289" s="1"/>
      <c r="G289" s="2"/>
      <c r="AL289" s="2"/>
      <c r="AM289" s="3"/>
      <c r="AN289" s="3"/>
      <c r="AO289" s="3"/>
      <c r="AQ289" s="1"/>
      <c r="AR289" s="1"/>
      <c r="AS289" s="1"/>
    </row>
    <row r="290" spans="2:45" ht="15.75" customHeight="1">
      <c r="B290" s="2"/>
      <c r="C290" s="2"/>
      <c r="D290" s="2"/>
      <c r="F290" s="1"/>
      <c r="G290" s="2"/>
      <c r="AL290" s="2"/>
      <c r="AM290" s="3"/>
      <c r="AN290" s="3"/>
      <c r="AO290" s="3"/>
      <c r="AQ290" s="1"/>
      <c r="AR290" s="1"/>
      <c r="AS290" s="1"/>
    </row>
    <row r="291" spans="2:45" ht="15.75" customHeight="1">
      <c r="B291" s="2"/>
      <c r="C291" s="2"/>
      <c r="D291" s="2"/>
      <c r="F291" s="1"/>
      <c r="G291" s="2"/>
      <c r="AL291" s="2"/>
      <c r="AM291" s="3"/>
      <c r="AN291" s="3"/>
      <c r="AO291" s="3"/>
      <c r="AQ291" s="1"/>
      <c r="AR291" s="1"/>
      <c r="AS291" s="1"/>
    </row>
    <row r="292" spans="2:45" ht="15.75" customHeight="1">
      <c r="B292" s="2"/>
      <c r="C292" s="2"/>
      <c r="D292" s="2"/>
      <c r="F292" s="1"/>
      <c r="G292" s="2"/>
      <c r="AL292" s="2"/>
      <c r="AM292" s="3"/>
      <c r="AN292" s="3"/>
      <c r="AO292" s="3"/>
      <c r="AQ292" s="1"/>
      <c r="AR292" s="1"/>
      <c r="AS292" s="1"/>
    </row>
    <row r="293" spans="2:45" ht="15.75" customHeight="1">
      <c r="B293" s="2"/>
      <c r="C293" s="2"/>
      <c r="D293" s="2"/>
      <c r="F293" s="1"/>
      <c r="G293" s="2"/>
      <c r="AL293" s="2"/>
      <c r="AM293" s="3"/>
      <c r="AN293" s="3"/>
      <c r="AO293" s="3"/>
      <c r="AQ293" s="1"/>
      <c r="AR293" s="1"/>
      <c r="AS293" s="1"/>
    </row>
    <row r="294" spans="2:45" ht="15.75" customHeight="1">
      <c r="B294" s="2"/>
      <c r="C294" s="2"/>
      <c r="D294" s="2"/>
      <c r="F294" s="1"/>
      <c r="G294" s="2"/>
      <c r="AL294" s="2"/>
      <c r="AM294" s="3"/>
      <c r="AN294" s="3"/>
      <c r="AO294" s="3"/>
      <c r="AQ294" s="1"/>
      <c r="AR294" s="1"/>
      <c r="AS294" s="1"/>
    </row>
    <row r="295" spans="2:45" ht="15.75" customHeight="1">
      <c r="B295" s="2"/>
      <c r="C295" s="2"/>
      <c r="D295" s="2"/>
      <c r="F295" s="1"/>
      <c r="G295" s="2"/>
      <c r="AL295" s="2"/>
      <c r="AM295" s="3"/>
      <c r="AN295" s="3"/>
      <c r="AO295" s="3"/>
      <c r="AQ295" s="1"/>
      <c r="AR295" s="1"/>
      <c r="AS295" s="1"/>
    </row>
    <row r="296" spans="2:45" ht="15.75" customHeight="1">
      <c r="B296" s="2"/>
      <c r="C296" s="2"/>
      <c r="D296" s="2"/>
      <c r="F296" s="1"/>
      <c r="G296" s="2"/>
      <c r="AL296" s="2"/>
      <c r="AM296" s="3"/>
      <c r="AN296" s="3"/>
      <c r="AO296" s="3"/>
      <c r="AQ296" s="1"/>
      <c r="AR296" s="1"/>
      <c r="AS296" s="1"/>
    </row>
    <row r="297" spans="2:45" ht="15.75" customHeight="1">
      <c r="B297" s="2"/>
      <c r="C297" s="2"/>
      <c r="D297" s="2"/>
      <c r="F297" s="1"/>
      <c r="G297" s="2"/>
      <c r="AL297" s="2"/>
      <c r="AM297" s="3"/>
      <c r="AN297" s="3"/>
      <c r="AO297" s="3"/>
      <c r="AQ297" s="1"/>
      <c r="AR297" s="1"/>
      <c r="AS297" s="1"/>
    </row>
    <row r="298" spans="2:45" ht="15.75" customHeight="1">
      <c r="B298" s="2"/>
      <c r="C298" s="2"/>
      <c r="D298" s="2"/>
      <c r="F298" s="1"/>
      <c r="G298" s="2"/>
      <c r="AL298" s="2"/>
      <c r="AM298" s="3"/>
      <c r="AN298" s="3"/>
      <c r="AO298" s="3"/>
      <c r="AQ298" s="1"/>
      <c r="AR298" s="1"/>
      <c r="AS298" s="1"/>
    </row>
    <row r="299" spans="2:45" ht="15.75" customHeight="1">
      <c r="B299" s="2"/>
      <c r="C299" s="2"/>
      <c r="D299" s="2"/>
      <c r="F299" s="1"/>
      <c r="G299" s="2"/>
      <c r="AL299" s="2"/>
      <c r="AM299" s="3"/>
      <c r="AN299" s="3"/>
      <c r="AO299" s="3"/>
      <c r="AQ299" s="1"/>
      <c r="AR299" s="1"/>
      <c r="AS299" s="1"/>
    </row>
    <row r="300" spans="2:45" ht="15.75" customHeight="1">
      <c r="B300" s="2"/>
      <c r="C300" s="2"/>
      <c r="D300" s="2"/>
      <c r="F300" s="1"/>
      <c r="G300" s="2"/>
      <c r="AL300" s="2"/>
      <c r="AM300" s="3"/>
      <c r="AN300" s="3"/>
      <c r="AO300" s="3"/>
      <c r="AQ300" s="1"/>
      <c r="AR300" s="1"/>
      <c r="AS300" s="1"/>
    </row>
    <row r="301" spans="2:45" ht="15.75" customHeight="1">
      <c r="B301" s="2"/>
      <c r="C301" s="2"/>
      <c r="D301" s="2"/>
      <c r="F301" s="1"/>
      <c r="G301" s="2"/>
      <c r="AL301" s="2"/>
      <c r="AM301" s="3"/>
      <c r="AN301" s="3"/>
      <c r="AO301" s="3"/>
      <c r="AQ301" s="1"/>
      <c r="AR301" s="1"/>
      <c r="AS301" s="1"/>
    </row>
    <row r="302" spans="2:45" ht="15.75" customHeight="1">
      <c r="B302" s="2"/>
      <c r="C302" s="2"/>
      <c r="D302" s="2"/>
      <c r="F302" s="1"/>
      <c r="G302" s="2"/>
      <c r="AL302" s="2"/>
      <c r="AM302" s="3"/>
      <c r="AN302" s="3"/>
      <c r="AO302" s="3"/>
      <c r="AQ302" s="1"/>
      <c r="AR302" s="1"/>
      <c r="AS302" s="1"/>
    </row>
    <row r="303" spans="2:45" ht="15.75" customHeight="1">
      <c r="B303" s="2"/>
      <c r="C303" s="2"/>
      <c r="D303" s="2"/>
      <c r="F303" s="1"/>
      <c r="G303" s="2"/>
      <c r="AL303" s="2"/>
      <c r="AM303" s="3"/>
      <c r="AN303" s="3"/>
      <c r="AO303" s="3"/>
      <c r="AQ303" s="1"/>
      <c r="AR303" s="1"/>
      <c r="AS303" s="1"/>
    </row>
    <row r="304" spans="2:45" ht="15.75" customHeight="1">
      <c r="B304" s="2"/>
      <c r="C304" s="2"/>
      <c r="D304" s="2"/>
      <c r="F304" s="1"/>
      <c r="G304" s="2"/>
      <c r="AL304" s="2"/>
      <c r="AM304" s="3"/>
      <c r="AN304" s="3"/>
      <c r="AO304" s="3"/>
      <c r="AQ304" s="1"/>
      <c r="AR304" s="1"/>
      <c r="AS304" s="1"/>
    </row>
    <row r="305" spans="2:45" ht="15.75" customHeight="1">
      <c r="B305" s="2"/>
      <c r="C305" s="2"/>
      <c r="D305" s="2"/>
      <c r="F305" s="1"/>
      <c r="G305" s="2"/>
      <c r="AL305" s="2"/>
      <c r="AM305" s="3"/>
      <c r="AN305" s="3"/>
      <c r="AO305" s="3"/>
      <c r="AQ305" s="1"/>
      <c r="AR305" s="1"/>
      <c r="AS305" s="1"/>
    </row>
    <row r="306" spans="2:45" ht="15.75" customHeight="1">
      <c r="B306" s="2"/>
      <c r="C306" s="2"/>
      <c r="D306" s="2"/>
      <c r="F306" s="1"/>
      <c r="G306" s="2"/>
      <c r="AL306" s="2"/>
      <c r="AM306" s="3"/>
      <c r="AN306" s="3"/>
      <c r="AO306" s="3"/>
      <c r="AQ306" s="1"/>
      <c r="AR306" s="1"/>
      <c r="AS306" s="1"/>
    </row>
    <row r="307" spans="2:45" ht="15.75" customHeight="1">
      <c r="B307" s="2"/>
      <c r="C307" s="2"/>
      <c r="D307" s="2"/>
      <c r="F307" s="1"/>
      <c r="G307" s="2"/>
      <c r="AL307" s="2"/>
      <c r="AM307" s="3"/>
      <c r="AN307" s="3"/>
      <c r="AO307" s="3"/>
      <c r="AQ307" s="1"/>
      <c r="AR307" s="1"/>
      <c r="AS307" s="1"/>
    </row>
    <row r="308" spans="2:45" ht="15.75" customHeight="1">
      <c r="B308" s="2"/>
      <c r="C308" s="2"/>
      <c r="D308" s="2"/>
      <c r="F308" s="1"/>
      <c r="G308" s="2"/>
      <c r="AL308" s="2"/>
      <c r="AM308" s="3"/>
      <c r="AN308" s="3"/>
      <c r="AO308" s="3"/>
      <c r="AQ308" s="1"/>
      <c r="AR308" s="1"/>
      <c r="AS308" s="1"/>
    </row>
    <row r="309" spans="2:45" ht="15.75" customHeight="1">
      <c r="B309" s="2"/>
      <c r="C309" s="2"/>
      <c r="D309" s="2"/>
      <c r="F309" s="1"/>
      <c r="G309" s="2"/>
      <c r="AL309" s="2"/>
      <c r="AM309" s="3"/>
      <c r="AN309" s="3"/>
      <c r="AO309" s="3"/>
      <c r="AQ309" s="1"/>
      <c r="AR309" s="1"/>
      <c r="AS309" s="1"/>
    </row>
    <row r="310" spans="2:45" ht="15.75" customHeight="1">
      <c r="B310" s="2"/>
      <c r="C310" s="2"/>
      <c r="D310" s="2"/>
      <c r="F310" s="1"/>
      <c r="G310" s="2"/>
      <c r="AL310" s="2"/>
      <c r="AM310" s="3"/>
      <c r="AN310" s="3"/>
      <c r="AO310" s="3"/>
      <c r="AQ310" s="1"/>
      <c r="AR310" s="1"/>
      <c r="AS310" s="1"/>
    </row>
    <row r="311" spans="2:45" ht="15.75" customHeight="1">
      <c r="B311" s="2"/>
      <c r="C311" s="2"/>
      <c r="D311" s="2"/>
      <c r="F311" s="1"/>
      <c r="G311" s="2"/>
      <c r="AL311" s="2"/>
      <c r="AM311" s="3"/>
      <c r="AN311" s="3"/>
      <c r="AO311" s="3"/>
      <c r="AQ311" s="1"/>
      <c r="AR311" s="1"/>
      <c r="AS311" s="1"/>
    </row>
    <row r="312" spans="2:45" ht="15.75" customHeight="1">
      <c r="B312" s="2"/>
      <c r="C312" s="2"/>
      <c r="D312" s="2"/>
      <c r="F312" s="1"/>
      <c r="G312" s="2"/>
      <c r="AL312" s="2"/>
      <c r="AM312" s="3"/>
      <c r="AN312" s="3"/>
      <c r="AO312" s="3"/>
      <c r="AQ312" s="1"/>
      <c r="AR312" s="1"/>
      <c r="AS312" s="1"/>
    </row>
    <row r="313" spans="2:45" ht="15.75" customHeight="1">
      <c r="B313" s="2"/>
      <c r="C313" s="2"/>
      <c r="D313" s="2"/>
      <c r="F313" s="1"/>
      <c r="G313" s="2"/>
      <c r="AL313" s="2"/>
      <c r="AM313" s="3"/>
      <c r="AN313" s="3"/>
      <c r="AO313" s="3"/>
      <c r="AQ313" s="1"/>
      <c r="AR313" s="1"/>
      <c r="AS313" s="1"/>
    </row>
    <row r="314" spans="2:45" ht="15.75" customHeight="1">
      <c r="B314" s="2"/>
      <c r="C314" s="2"/>
      <c r="D314" s="2"/>
      <c r="F314" s="1"/>
      <c r="G314" s="2"/>
      <c r="AL314" s="2"/>
      <c r="AM314" s="3"/>
      <c r="AN314" s="3"/>
      <c r="AO314" s="3"/>
      <c r="AQ314" s="1"/>
      <c r="AR314" s="1"/>
      <c r="AS314" s="1"/>
    </row>
    <row r="315" spans="2:45" ht="15.75" customHeight="1">
      <c r="B315" s="2"/>
      <c r="C315" s="2"/>
      <c r="D315" s="2"/>
      <c r="F315" s="1"/>
      <c r="G315" s="2"/>
      <c r="AL315" s="2"/>
      <c r="AM315" s="3"/>
      <c r="AN315" s="3"/>
      <c r="AO315" s="3"/>
      <c r="AQ315" s="1"/>
      <c r="AR315" s="1"/>
      <c r="AS315" s="1"/>
    </row>
    <row r="316" spans="2:45" ht="15.75" customHeight="1">
      <c r="B316" s="2"/>
      <c r="C316" s="2"/>
      <c r="D316" s="2"/>
      <c r="F316" s="1"/>
      <c r="G316" s="2"/>
      <c r="AL316" s="2"/>
      <c r="AM316" s="3"/>
      <c r="AN316" s="3"/>
      <c r="AO316" s="3"/>
      <c r="AQ316" s="1"/>
      <c r="AR316" s="1"/>
      <c r="AS316" s="1"/>
    </row>
    <row r="317" spans="2:45" ht="15.75" customHeight="1">
      <c r="B317" s="2"/>
      <c r="C317" s="2"/>
      <c r="D317" s="2"/>
      <c r="F317" s="1"/>
      <c r="G317" s="2"/>
      <c r="AL317" s="2"/>
      <c r="AM317" s="3"/>
      <c r="AN317" s="3"/>
      <c r="AO317" s="3"/>
      <c r="AQ317" s="1"/>
      <c r="AR317" s="1"/>
      <c r="AS317" s="1"/>
    </row>
    <row r="318" spans="2:45" ht="15.75" customHeight="1">
      <c r="B318" s="2"/>
      <c r="C318" s="2"/>
      <c r="D318" s="2"/>
      <c r="F318" s="1"/>
      <c r="G318" s="2"/>
      <c r="AL318" s="2"/>
      <c r="AM318" s="3"/>
      <c r="AN318" s="3"/>
      <c r="AO318" s="3"/>
      <c r="AQ318" s="1"/>
      <c r="AR318" s="1"/>
      <c r="AS318" s="1"/>
    </row>
    <row r="319" spans="2:45" ht="15.75" customHeight="1">
      <c r="B319" s="2"/>
      <c r="C319" s="2"/>
      <c r="D319" s="2"/>
      <c r="F319" s="1"/>
      <c r="G319" s="2"/>
      <c r="AL319" s="2"/>
      <c r="AM319" s="3"/>
      <c r="AN319" s="3"/>
      <c r="AO319" s="3"/>
      <c r="AQ319" s="1"/>
      <c r="AR319" s="1"/>
      <c r="AS319" s="1"/>
    </row>
    <row r="320" spans="2:45" ht="15.75" customHeight="1">
      <c r="B320" s="2"/>
      <c r="C320" s="2"/>
      <c r="D320" s="2"/>
      <c r="F320" s="1"/>
      <c r="G320" s="2"/>
      <c r="AL320" s="2"/>
      <c r="AM320" s="3"/>
      <c r="AN320" s="3"/>
      <c r="AO320" s="3"/>
      <c r="AQ320" s="1"/>
      <c r="AR320" s="1"/>
      <c r="AS320" s="1"/>
    </row>
    <row r="321" spans="2:45" ht="15.75" customHeight="1">
      <c r="B321" s="2"/>
      <c r="C321" s="2"/>
      <c r="D321" s="2"/>
      <c r="F321" s="1"/>
      <c r="G321" s="2"/>
      <c r="AL321" s="2"/>
      <c r="AM321" s="3"/>
      <c r="AN321" s="3"/>
      <c r="AO321" s="3"/>
      <c r="AQ321" s="1"/>
      <c r="AR321" s="1"/>
      <c r="AS321" s="1"/>
    </row>
    <row r="322" spans="2:45" ht="15.75" customHeight="1">
      <c r="B322" s="2"/>
      <c r="C322" s="2"/>
      <c r="D322" s="2"/>
      <c r="F322" s="1"/>
      <c r="G322" s="2"/>
      <c r="AL322" s="2"/>
      <c r="AM322" s="3"/>
      <c r="AN322" s="3"/>
      <c r="AO322" s="3"/>
      <c r="AQ322" s="1"/>
      <c r="AR322" s="1"/>
      <c r="AS322" s="1"/>
    </row>
    <row r="323" spans="2:45" ht="15.75" customHeight="1">
      <c r="B323" s="2"/>
      <c r="C323" s="2"/>
      <c r="D323" s="2"/>
      <c r="F323" s="1"/>
      <c r="G323" s="2"/>
      <c r="AL323" s="2"/>
      <c r="AM323" s="3"/>
      <c r="AN323" s="3"/>
      <c r="AO323" s="3"/>
      <c r="AQ323" s="1"/>
      <c r="AR323" s="1"/>
      <c r="AS323" s="1"/>
    </row>
    <row r="324" spans="2:45" ht="15.75" customHeight="1">
      <c r="B324" s="2"/>
      <c r="C324" s="2"/>
      <c r="D324" s="2"/>
      <c r="F324" s="1"/>
      <c r="G324" s="2"/>
      <c r="AL324" s="2"/>
      <c r="AM324" s="3"/>
      <c r="AN324" s="3"/>
      <c r="AO324" s="3"/>
      <c r="AQ324" s="1"/>
      <c r="AR324" s="1"/>
      <c r="AS324" s="1"/>
    </row>
    <row r="325" spans="2:45" ht="15.75" customHeight="1">
      <c r="B325" s="2"/>
      <c r="C325" s="2"/>
      <c r="D325" s="2"/>
      <c r="F325" s="1"/>
      <c r="G325" s="2"/>
      <c r="AL325" s="2"/>
      <c r="AM325" s="3"/>
      <c r="AN325" s="3"/>
      <c r="AO325" s="3"/>
      <c r="AQ325" s="1"/>
      <c r="AR325" s="1"/>
      <c r="AS325" s="1"/>
    </row>
    <row r="326" spans="2:45" ht="15.75" customHeight="1">
      <c r="B326" s="2"/>
      <c r="C326" s="2"/>
      <c r="D326" s="2"/>
      <c r="F326" s="1"/>
      <c r="G326" s="2"/>
      <c r="AL326" s="2"/>
      <c r="AM326" s="3"/>
      <c r="AN326" s="3"/>
      <c r="AO326" s="3"/>
      <c r="AQ326" s="1"/>
      <c r="AR326" s="1"/>
      <c r="AS326" s="1"/>
    </row>
    <row r="327" spans="2:45" ht="15.75" customHeight="1">
      <c r="B327" s="2"/>
      <c r="C327" s="2"/>
      <c r="D327" s="2"/>
      <c r="F327" s="1"/>
      <c r="G327" s="2"/>
      <c r="AL327" s="2"/>
      <c r="AM327" s="3"/>
      <c r="AN327" s="3"/>
      <c r="AO327" s="3"/>
      <c r="AQ327" s="1"/>
      <c r="AR327" s="1"/>
      <c r="AS327" s="1"/>
    </row>
    <row r="328" spans="2:45" ht="15.75" customHeight="1">
      <c r="B328" s="2"/>
      <c r="C328" s="2"/>
      <c r="D328" s="2"/>
      <c r="F328" s="1"/>
      <c r="G328" s="2"/>
      <c r="AL328" s="2"/>
      <c r="AM328" s="3"/>
      <c r="AN328" s="3"/>
      <c r="AO328" s="3"/>
      <c r="AQ328" s="1"/>
      <c r="AR328" s="1"/>
      <c r="AS328" s="1"/>
    </row>
    <row r="329" spans="2:45" ht="15.75" customHeight="1">
      <c r="B329" s="2"/>
      <c r="C329" s="2"/>
      <c r="D329" s="2"/>
      <c r="F329" s="1"/>
      <c r="G329" s="2"/>
      <c r="AL329" s="2"/>
      <c r="AM329" s="3"/>
      <c r="AN329" s="3"/>
      <c r="AO329" s="3"/>
      <c r="AQ329" s="1"/>
      <c r="AR329" s="1"/>
      <c r="AS329" s="1"/>
    </row>
    <row r="330" spans="2:45" ht="15.75" customHeight="1">
      <c r="B330" s="2"/>
      <c r="C330" s="2"/>
      <c r="D330" s="2"/>
      <c r="F330" s="1"/>
      <c r="G330" s="2"/>
      <c r="AL330" s="2"/>
      <c r="AM330" s="3"/>
      <c r="AN330" s="3"/>
      <c r="AO330" s="3"/>
      <c r="AQ330" s="1"/>
      <c r="AR330" s="1"/>
      <c r="AS330" s="1"/>
    </row>
    <row r="331" spans="2:45" ht="15.75" customHeight="1">
      <c r="B331" s="2"/>
      <c r="C331" s="2"/>
      <c r="D331" s="2"/>
      <c r="F331" s="1"/>
      <c r="G331" s="2"/>
      <c r="AL331" s="2"/>
      <c r="AM331" s="3"/>
      <c r="AN331" s="3"/>
      <c r="AO331" s="3"/>
      <c r="AQ331" s="1"/>
      <c r="AR331" s="1"/>
      <c r="AS331" s="1"/>
    </row>
    <row r="332" spans="2:45" ht="15.75" customHeight="1">
      <c r="B332" s="2"/>
      <c r="C332" s="2"/>
      <c r="D332" s="2"/>
      <c r="F332" s="1"/>
      <c r="G332" s="2"/>
      <c r="AL332" s="2"/>
      <c r="AM332" s="3"/>
      <c r="AN332" s="3"/>
      <c r="AO332" s="3"/>
      <c r="AQ332" s="1"/>
      <c r="AR332" s="1"/>
      <c r="AS332" s="1"/>
    </row>
    <row r="333" spans="2:45" ht="15.75" customHeight="1">
      <c r="B333" s="2"/>
      <c r="C333" s="2"/>
      <c r="D333" s="2"/>
      <c r="F333" s="1"/>
      <c r="G333" s="2"/>
      <c r="AL333" s="2"/>
      <c r="AM333" s="3"/>
      <c r="AN333" s="3"/>
      <c r="AO333" s="3"/>
      <c r="AQ333" s="1"/>
      <c r="AR333" s="1"/>
      <c r="AS333" s="1"/>
    </row>
    <row r="334" spans="2:45" ht="15.75" customHeight="1">
      <c r="B334" s="2"/>
      <c r="C334" s="2"/>
      <c r="D334" s="2"/>
      <c r="F334" s="1"/>
      <c r="G334" s="2"/>
      <c r="AL334" s="2"/>
      <c r="AM334" s="3"/>
      <c r="AN334" s="3"/>
      <c r="AO334" s="3"/>
      <c r="AQ334" s="1"/>
      <c r="AR334" s="1"/>
      <c r="AS334" s="1"/>
    </row>
    <row r="335" spans="2:45" ht="15.75" customHeight="1">
      <c r="B335" s="2"/>
      <c r="C335" s="2"/>
      <c r="D335" s="2"/>
      <c r="F335" s="1"/>
      <c r="G335" s="2"/>
      <c r="AL335" s="2"/>
      <c r="AM335" s="3"/>
      <c r="AN335" s="3"/>
      <c r="AO335" s="3"/>
      <c r="AQ335" s="1"/>
      <c r="AR335" s="1"/>
      <c r="AS335" s="1"/>
    </row>
    <row r="336" spans="2:45" ht="15.75" customHeight="1">
      <c r="B336" s="2"/>
      <c r="C336" s="2"/>
      <c r="D336" s="2"/>
      <c r="F336" s="1"/>
      <c r="G336" s="2"/>
      <c r="AL336" s="2"/>
      <c r="AM336" s="3"/>
      <c r="AN336" s="3"/>
      <c r="AO336" s="3"/>
      <c r="AQ336" s="1"/>
      <c r="AR336" s="1"/>
      <c r="AS336" s="1"/>
    </row>
    <row r="337" spans="2:45" ht="15.75" customHeight="1">
      <c r="B337" s="2"/>
      <c r="C337" s="2"/>
      <c r="D337" s="2"/>
      <c r="F337" s="1"/>
      <c r="G337" s="2"/>
      <c r="AL337" s="2"/>
      <c r="AM337" s="3"/>
      <c r="AN337" s="3"/>
      <c r="AO337" s="3"/>
      <c r="AQ337" s="1"/>
      <c r="AR337" s="1"/>
      <c r="AS337" s="1"/>
    </row>
    <row r="338" spans="2:45" ht="15.75" customHeight="1">
      <c r="B338" s="2"/>
      <c r="C338" s="2"/>
      <c r="D338" s="2"/>
      <c r="F338" s="1"/>
      <c r="G338" s="2"/>
      <c r="AL338" s="2"/>
      <c r="AM338" s="3"/>
      <c r="AN338" s="3"/>
      <c r="AO338" s="3"/>
      <c r="AQ338" s="1"/>
      <c r="AR338" s="1"/>
      <c r="AS338" s="1"/>
    </row>
    <row r="339" spans="2:45" ht="15.75" customHeight="1">
      <c r="B339" s="2"/>
      <c r="C339" s="2"/>
      <c r="D339" s="2"/>
      <c r="F339" s="1"/>
      <c r="G339" s="2"/>
      <c r="AL339" s="2"/>
      <c r="AM339" s="3"/>
      <c r="AN339" s="3"/>
      <c r="AO339" s="3"/>
      <c r="AQ339" s="1"/>
      <c r="AR339" s="1"/>
      <c r="AS339" s="1"/>
    </row>
    <row r="340" spans="2:45" ht="15.75" customHeight="1">
      <c r="B340" s="2"/>
      <c r="C340" s="2"/>
      <c r="D340" s="2"/>
      <c r="F340" s="1"/>
      <c r="G340" s="2"/>
      <c r="AL340" s="2"/>
      <c r="AM340" s="3"/>
      <c r="AN340" s="3"/>
      <c r="AO340" s="3"/>
      <c r="AQ340" s="1"/>
      <c r="AR340" s="1"/>
      <c r="AS340" s="1"/>
    </row>
    <row r="341" spans="2:45" ht="15.75" customHeight="1">
      <c r="B341" s="2"/>
      <c r="C341" s="2"/>
      <c r="D341" s="2"/>
      <c r="F341" s="1"/>
      <c r="G341" s="2"/>
      <c r="AL341" s="2"/>
      <c r="AM341" s="3"/>
      <c r="AN341" s="3"/>
      <c r="AO341" s="3"/>
      <c r="AQ341" s="1"/>
      <c r="AR341" s="1"/>
      <c r="AS341" s="1"/>
    </row>
    <row r="342" spans="2:45" ht="15.75" customHeight="1">
      <c r="B342" s="2"/>
      <c r="C342" s="2"/>
      <c r="D342" s="2"/>
      <c r="F342" s="1"/>
      <c r="G342" s="2"/>
      <c r="AL342" s="2"/>
      <c r="AM342" s="3"/>
      <c r="AN342" s="3"/>
      <c r="AO342" s="3"/>
      <c r="AQ342" s="1"/>
      <c r="AR342" s="1"/>
      <c r="AS342" s="1"/>
    </row>
    <row r="343" spans="2:45" ht="15.75" customHeight="1">
      <c r="B343" s="2"/>
      <c r="C343" s="2"/>
      <c r="D343" s="2"/>
      <c r="F343" s="1"/>
      <c r="G343" s="2"/>
      <c r="AL343" s="2"/>
      <c r="AM343" s="3"/>
      <c r="AN343" s="3"/>
      <c r="AO343" s="3"/>
      <c r="AQ343" s="1"/>
      <c r="AR343" s="1"/>
      <c r="AS343" s="1"/>
    </row>
    <row r="344" spans="2:45" ht="15.75" customHeight="1">
      <c r="B344" s="2"/>
      <c r="C344" s="2"/>
      <c r="D344" s="2"/>
      <c r="F344" s="1"/>
      <c r="G344" s="2"/>
      <c r="AL344" s="2"/>
      <c r="AM344" s="3"/>
      <c r="AN344" s="3"/>
      <c r="AO344" s="3"/>
      <c r="AQ344" s="1"/>
      <c r="AR344" s="1"/>
      <c r="AS344" s="1"/>
    </row>
    <row r="345" spans="2:45" ht="15.75" customHeight="1">
      <c r="B345" s="2"/>
      <c r="C345" s="2"/>
      <c r="D345" s="2"/>
      <c r="F345" s="1"/>
      <c r="G345" s="2"/>
      <c r="AL345" s="2"/>
      <c r="AM345" s="3"/>
      <c r="AN345" s="3"/>
      <c r="AO345" s="3"/>
      <c r="AQ345" s="1"/>
      <c r="AR345" s="1"/>
      <c r="AS345" s="1"/>
    </row>
    <row r="346" spans="2:45" ht="15.75" customHeight="1">
      <c r="B346" s="2"/>
      <c r="C346" s="2"/>
      <c r="D346" s="2"/>
      <c r="F346" s="1"/>
      <c r="G346" s="2"/>
      <c r="AL346" s="2"/>
      <c r="AM346" s="3"/>
      <c r="AN346" s="3"/>
      <c r="AO346" s="3"/>
      <c r="AQ346" s="1"/>
      <c r="AR346" s="1"/>
      <c r="AS346" s="1"/>
    </row>
    <row r="347" spans="2:45" ht="15.75" customHeight="1">
      <c r="B347" s="2"/>
      <c r="C347" s="2"/>
      <c r="D347" s="2"/>
      <c r="F347" s="1"/>
      <c r="G347" s="2"/>
      <c r="AL347" s="2"/>
      <c r="AM347" s="3"/>
      <c r="AN347" s="3"/>
      <c r="AO347" s="3"/>
      <c r="AQ347" s="1"/>
      <c r="AR347" s="1"/>
      <c r="AS347" s="1"/>
    </row>
    <row r="348" spans="2:45" ht="15.75" customHeight="1">
      <c r="B348" s="2"/>
      <c r="C348" s="2"/>
      <c r="D348" s="2"/>
      <c r="F348" s="1"/>
      <c r="G348" s="2"/>
      <c r="AL348" s="2"/>
      <c r="AM348" s="3"/>
      <c r="AN348" s="3"/>
      <c r="AO348" s="3"/>
      <c r="AQ348" s="1"/>
      <c r="AR348" s="1"/>
      <c r="AS348" s="1"/>
    </row>
    <row r="349" spans="2:45" ht="15.75" customHeight="1">
      <c r="B349" s="2"/>
      <c r="C349" s="2"/>
      <c r="D349" s="2"/>
      <c r="F349" s="1"/>
      <c r="G349" s="2"/>
      <c r="AL349" s="2"/>
      <c r="AM349" s="3"/>
      <c r="AN349" s="3"/>
      <c r="AO349" s="3"/>
      <c r="AQ349" s="1"/>
      <c r="AR349" s="1"/>
      <c r="AS349" s="1"/>
    </row>
    <row r="350" spans="2:45" ht="15.75" customHeight="1">
      <c r="B350" s="2"/>
      <c r="C350" s="2"/>
      <c r="D350" s="2"/>
      <c r="F350" s="1"/>
      <c r="G350" s="2"/>
      <c r="AL350" s="2"/>
      <c r="AM350" s="3"/>
      <c r="AN350" s="3"/>
      <c r="AO350" s="3"/>
      <c r="AQ350" s="1"/>
      <c r="AR350" s="1"/>
      <c r="AS350" s="1"/>
    </row>
    <row r="351" spans="2:45" ht="15.75" customHeight="1">
      <c r="B351" s="2"/>
      <c r="C351" s="2"/>
      <c r="D351" s="2"/>
      <c r="F351" s="1"/>
      <c r="G351" s="2"/>
      <c r="AL351" s="2"/>
      <c r="AM351" s="3"/>
      <c r="AN351" s="3"/>
      <c r="AO351" s="3"/>
      <c r="AQ351" s="1"/>
      <c r="AR351" s="1"/>
      <c r="AS351" s="1"/>
    </row>
    <row r="352" spans="2:45" ht="15.75" customHeight="1">
      <c r="B352" s="2"/>
      <c r="C352" s="2"/>
      <c r="D352" s="2"/>
      <c r="F352" s="1"/>
      <c r="G352" s="2"/>
      <c r="AL352" s="2"/>
      <c r="AM352" s="3"/>
      <c r="AN352" s="3"/>
      <c r="AO352" s="3"/>
      <c r="AQ352" s="1"/>
      <c r="AR352" s="1"/>
      <c r="AS352" s="1"/>
    </row>
    <row r="353" spans="2:45" ht="15.75" customHeight="1">
      <c r="B353" s="2"/>
      <c r="C353" s="2"/>
      <c r="D353" s="2"/>
      <c r="F353" s="1"/>
      <c r="G353" s="2"/>
      <c r="AL353" s="2"/>
      <c r="AM353" s="3"/>
      <c r="AN353" s="3"/>
      <c r="AO353" s="3"/>
      <c r="AQ353" s="1"/>
      <c r="AR353" s="1"/>
      <c r="AS353" s="1"/>
    </row>
    <row r="354" spans="2:45" ht="15.75" customHeight="1">
      <c r="B354" s="2"/>
      <c r="C354" s="2"/>
      <c r="D354" s="2"/>
      <c r="F354" s="1"/>
      <c r="G354" s="2"/>
      <c r="AL354" s="2"/>
      <c r="AM354" s="3"/>
      <c r="AN354" s="3"/>
      <c r="AO354" s="3"/>
      <c r="AQ354" s="1"/>
      <c r="AR354" s="1"/>
      <c r="AS354" s="1"/>
    </row>
    <row r="355" spans="2:45" ht="15.75" customHeight="1">
      <c r="B355" s="2"/>
      <c r="C355" s="2"/>
      <c r="D355" s="2"/>
      <c r="F355" s="1"/>
      <c r="G355" s="2"/>
      <c r="AL355" s="2"/>
      <c r="AM355" s="3"/>
      <c r="AN355" s="3"/>
      <c r="AO355" s="3"/>
      <c r="AQ355" s="1"/>
      <c r="AR355" s="1"/>
      <c r="AS355" s="1"/>
    </row>
    <row r="356" spans="2:45" ht="15.75" customHeight="1">
      <c r="B356" s="2"/>
      <c r="C356" s="2"/>
      <c r="D356" s="2"/>
      <c r="F356" s="1"/>
      <c r="G356" s="2"/>
      <c r="AL356" s="2"/>
      <c r="AM356" s="3"/>
      <c r="AN356" s="3"/>
      <c r="AO356" s="3"/>
      <c r="AQ356" s="1"/>
      <c r="AR356" s="1"/>
      <c r="AS356" s="1"/>
    </row>
    <row r="357" spans="2:45" ht="15.75" customHeight="1">
      <c r="B357" s="2"/>
      <c r="C357" s="2"/>
      <c r="D357" s="2"/>
      <c r="F357" s="1"/>
      <c r="G357" s="2"/>
      <c r="AL357" s="2"/>
      <c r="AM357" s="3"/>
      <c r="AN357" s="3"/>
      <c r="AO357" s="3"/>
      <c r="AQ357" s="1"/>
      <c r="AR357" s="1"/>
      <c r="AS357" s="1"/>
    </row>
    <row r="358" spans="2:45" ht="15.75" customHeight="1">
      <c r="B358" s="2"/>
      <c r="C358" s="2"/>
      <c r="D358" s="2"/>
      <c r="F358" s="1"/>
      <c r="G358" s="2"/>
      <c r="AL358" s="2"/>
      <c r="AM358" s="3"/>
      <c r="AN358" s="3"/>
      <c r="AO358" s="3"/>
      <c r="AQ358" s="1"/>
      <c r="AR358" s="1"/>
      <c r="AS358" s="1"/>
    </row>
    <row r="359" spans="2:45" ht="15.75" customHeight="1">
      <c r="B359" s="2"/>
      <c r="C359" s="2"/>
      <c r="D359" s="2"/>
      <c r="F359" s="1"/>
      <c r="G359" s="2"/>
      <c r="AL359" s="2"/>
      <c r="AM359" s="3"/>
      <c r="AN359" s="3"/>
      <c r="AO359" s="3"/>
      <c r="AQ359" s="1"/>
      <c r="AR359" s="1"/>
      <c r="AS359" s="1"/>
    </row>
    <row r="360" spans="2:45" ht="15.75" customHeight="1">
      <c r="B360" s="2"/>
      <c r="C360" s="2"/>
      <c r="D360" s="2"/>
      <c r="F360" s="1"/>
      <c r="G360" s="2"/>
      <c r="AL360" s="2"/>
      <c r="AM360" s="3"/>
      <c r="AN360" s="3"/>
      <c r="AO360" s="3"/>
      <c r="AQ360" s="1"/>
      <c r="AR360" s="1"/>
      <c r="AS360" s="1"/>
    </row>
    <row r="361" spans="2:45" ht="15.75" customHeight="1">
      <c r="B361" s="2"/>
      <c r="C361" s="2"/>
      <c r="D361" s="2"/>
      <c r="F361" s="1"/>
      <c r="G361" s="2"/>
      <c r="AL361" s="2"/>
      <c r="AM361" s="3"/>
      <c r="AN361" s="3"/>
      <c r="AO361" s="3"/>
      <c r="AQ361" s="1"/>
      <c r="AR361" s="1"/>
      <c r="AS361" s="1"/>
    </row>
    <row r="362" spans="2:45" ht="15.75" customHeight="1">
      <c r="B362" s="2"/>
      <c r="C362" s="2"/>
      <c r="D362" s="2"/>
      <c r="F362" s="1"/>
      <c r="G362" s="2"/>
      <c r="AL362" s="2"/>
      <c r="AM362" s="3"/>
      <c r="AN362" s="3"/>
      <c r="AO362" s="3"/>
      <c r="AQ362" s="1"/>
      <c r="AR362" s="1"/>
      <c r="AS362" s="1"/>
    </row>
    <row r="363" spans="2:45" ht="15.75" customHeight="1">
      <c r="B363" s="2"/>
      <c r="C363" s="2"/>
      <c r="D363" s="2"/>
      <c r="F363" s="1"/>
      <c r="G363" s="2"/>
      <c r="AL363" s="2"/>
      <c r="AM363" s="3"/>
      <c r="AN363" s="3"/>
      <c r="AO363" s="3"/>
      <c r="AQ363" s="1"/>
      <c r="AR363" s="1"/>
      <c r="AS363" s="1"/>
    </row>
    <row r="364" spans="2:45" ht="15.75" customHeight="1">
      <c r="B364" s="2"/>
      <c r="C364" s="2"/>
      <c r="D364" s="2"/>
      <c r="F364" s="1"/>
      <c r="G364" s="2"/>
      <c r="AL364" s="2"/>
      <c r="AM364" s="3"/>
      <c r="AN364" s="3"/>
      <c r="AO364" s="3"/>
      <c r="AQ364" s="1"/>
      <c r="AR364" s="1"/>
      <c r="AS364" s="1"/>
    </row>
    <row r="365" spans="2:45" ht="15.75" customHeight="1">
      <c r="B365" s="2"/>
      <c r="C365" s="2"/>
      <c r="D365" s="2"/>
      <c r="F365" s="1"/>
      <c r="G365" s="2"/>
      <c r="AL365" s="2"/>
      <c r="AM365" s="3"/>
      <c r="AN365" s="3"/>
      <c r="AO365" s="3"/>
      <c r="AQ365" s="1"/>
      <c r="AR365" s="1"/>
      <c r="AS365" s="1"/>
    </row>
    <row r="366" spans="2:45" ht="15.75" customHeight="1">
      <c r="B366" s="2"/>
      <c r="C366" s="2"/>
      <c r="D366" s="2"/>
      <c r="F366" s="1"/>
      <c r="G366" s="2"/>
      <c r="AL366" s="2"/>
      <c r="AM366" s="3"/>
      <c r="AN366" s="3"/>
      <c r="AO366" s="3"/>
      <c r="AQ366" s="1"/>
      <c r="AR366" s="1"/>
      <c r="AS366" s="1"/>
    </row>
    <row r="367" spans="2:45" ht="15.75" customHeight="1">
      <c r="B367" s="2"/>
      <c r="C367" s="2"/>
      <c r="D367" s="2"/>
      <c r="F367" s="1"/>
      <c r="G367" s="2"/>
      <c r="AL367" s="2"/>
      <c r="AM367" s="3"/>
      <c r="AN367" s="3"/>
      <c r="AO367" s="3"/>
      <c r="AQ367" s="1"/>
      <c r="AR367" s="1"/>
      <c r="AS367" s="1"/>
    </row>
    <row r="368" spans="2:45" ht="15.75" customHeight="1">
      <c r="B368" s="2"/>
      <c r="C368" s="2"/>
      <c r="D368" s="2"/>
      <c r="F368" s="1"/>
      <c r="G368" s="2"/>
      <c r="AL368" s="2"/>
      <c r="AM368" s="3"/>
      <c r="AN368" s="3"/>
      <c r="AO368" s="3"/>
      <c r="AQ368" s="1"/>
      <c r="AR368" s="1"/>
      <c r="AS368" s="1"/>
    </row>
    <row r="369" spans="2:45" ht="15.75" customHeight="1">
      <c r="B369" s="2"/>
      <c r="C369" s="2"/>
      <c r="D369" s="2"/>
      <c r="F369" s="1"/>
      <c r="G369" s="2"/>
      <c r="AL369" s="2"/>
      <c r="AM369" s="3"/>
      <c r="AN369" s="3"/>
      <c r="AO369" s="3"/>
      <c r="AQ369" s="1"/>
      <c r="AR369" s="1"/>
      <c r="AS369" s="1"/>
    </row>
    <row r="370" spans="2:45" ht="15.75" customHeight="1">
      <c r="B370" s="2"/>
      <c r="C370" s="2"/>
      <c r="D370" s="2"/>
      <c r="F370" s="1"/>
      <c r="G370" s="2"/>
      <c r="AL370" s="2"/>
      <c r="AM370" s="3"/>
      <c r="AN370" s="3"/>
      <c r="AO370" s="3"/>
      <c r="AQ370" s="1"/>
      <c r="AR370" s="1"/>
      <c r="AS370" s="1"/>
    </row>
    <row r="371" spans="2:45" ht="15.75" customHeight="1">
      <c r="B371" s="2"/>
      <c r="C371" s="2"/>
      <c r="D371" s="2"/>
      <c r="F371" s="1"/>
      <c r="G371" s="2"/>
      <c r="AL371" s="2"/>
      <c r="AM371" s="3"/>
      <c r="AN371" s="3"/>
      <c r="AO371" s="3"/>
      <c r="AQ371" s="1"/>
      <c r="AR371" s="1"/>
      <c r="AS371" s="1"/>
    </row>
    <row r="372" spans="2:45" ht="15.75" customHeight="1">
      <c r="B372" s="2"/>
      <c r="C372" s="2"/>
      <c r="D372" s="2"/>
      <c r="F372" s="1"/>
      <c r="G372" s="2"/>
      <c r="AL372" s="2"/>
      <c r="AM372" s="3"/>
      <c r="AN372" s="3"/>
      <c r="AO372" s="3"/>
      <c r="AQ372" s="1"/>
      <c r="AR372" s="1"/>
      <c r="AS372" s="1"/>
    </row>
    <row r="373" spans="2:45" ht="15.75" customHeight="1">
      <c r="B373" s="2"/>
      <c r="C373" s="2"/>
      <c r="D373" s="2"/>
      <c r="F373" s="1"/>
      <c r="G373" s="2"/>
      <c r="AL373" s="2"/>
      <c r="AM373" s="3"/>
      <c r="AN373" s="3"/>
      <c r="AO373" s="3"/>
      <c r="AQ373" s="1"/>
      <c r="AR373" s="1"/>
      <c r="AS373" s="1"/>
    </row>
    <row r="374" spans="2:45" ht="15.75" customHeight="1">
      <c r="B374" s="2"/>
      <c r="C374" s="2"/>
      <c r="D374" s="2"/>
      <c r="F374" s="1"/>
      <c r="G374" s="2"/>
      <c r="AL374" s="2"/>
      <c r="AM374" s="3"/>
      <c r="AN374" s="3"/>
      <c r="AO374" s="3"/>
      <c r="AQ374" s="1"/>
      <c r="AR374" s="1"/>
      <c r="AS374" s="1"/>
    </row>
    <row r="375" spans="2:45" ht="15.75" customHeight="1">
      <c r="B375" s="2"/>
      <c r="C375" s="2"/>
      <c r="D375" s="2"/>
      <c r="F375" s="1"/>
      <c r="G375" s="2"/>
      <c r="AL375" s="2"/>
      <c r="AM375" s="3"/>
      <c r="AN375" s="3"/>
      <c r="AO375" s="3"/>
      <c r="AQ375" s="1"/>
      <c r="AR375" s="1"/>
      <c r="AS375" s="1"/>
    </row>
    <row r="376" spans="2:45" ht="15.75" customHeight="1">
      <c r="B376" s="2"/>
      <c r="C376" s="2"/>
      <c r="D376" s="2"/>
      <c r="F376" s="1"/>
      <c r="G376" s="2"/>
      <c r="AL376" s="2"/>
      <c r="AM376" s="3"/>
      <c r="AN376" s="3"/>
      <c r="AO376" s="3"/>
      <c r="AQ376" s="1"/>
      <c r="AR376" s="1"/>
      <c r="AS376" s="1"/>
    </row>
    <row r="377" spans="2:45" ht="15.75" customHeight="1">
      <c r="B377" s="2"/>
      <c r="C377" s="2"/>
      <c r="D377" s="2"/>
      <c r="F377" s="1"/>
      <c r="G377" s="2"/>
      <c r="AL377" s="2"/>
      <c r="AM377" s="3"/>
      <c r="AN377" s="3"/>
      <c r="AO377" s="3"/>
      <c r="AQ377" s="1"/>
      <c r="AR377" s="1"/>
      <c r="AS377" s="1"/>
    </row>
    <row r="378" spans="2:45" ht="15.75" customHeight="1">
      <c r="B378" s="2"/>
      <c r="C378" s="2"/>
      <c r="D378" s="2"/>
      <c r="F378" s="1"/>
      <c r="G378" s="2"/>
      <c r="AL378" s="2"/>
      <c r="AM378" s="3"/>
      <c r="AN378" s="3"/>
      <c r="AO378" s="3"/>
      <c r="AQ378" s="1"/>
      <c r="AR378" s="1"/>
      <c r="AS378" s="1"/>
    </row>
    <row r="379" spans="2:45" ht="15.75" customHeight="1">
      <c r="B379" s="2"/>
      <c r="C379" s="2"/>
      <c r="D379" s="2"/>
      <c r="F379" s="1"/>
      <c r="G379" s="2"/>
      <c r="AL379" s="2"/>
      <c r="AM379" s="3"/>
      <c r="AN379" s="3"/>
      <c r="AO379" s="3"/>
      <c r="AQ379" s="1"/>
      <c r="AR379" s="1"/>
      <c r="AS379" s="1"/>
    </row>
    <row r="380" spans="2:45" ht="15.75" customHeight="1">
      <c r="B380" s="2"/>
      <c r="C380" s="2"/>
      <c r="D380" s="2"/>
      <c r="F380" s="1"/>
      <c r="G380" s="2"/>
      <c r="AL380" s="2"/>
      <c r="AM380" s="3"/>
      <c r="AN380" s="3"/>
      <c r="AO380" s="3"/>
      <c r="AQ380" s="1"/>
      <c r="AR380" s="1"/>
      <c r="AS380" s="1"/>
    </row>
    <row r="381" spans="2:45" ht="15.75" customHeight="1">
      <c r="B381" s="2"/>
      <c r="C381" s="2"/>
      <c r="D381" s="2"/>
      <c r="F381" s="1"/>
      <c r="G381" s="2"/>
      <c r="AL381" s="2"/>
      <c r="AM381" s="3"/>
      <c r="AN381" s="3"/>
      <c r="AO381" s="3"/>
      <c r="AQ381" s="1"/>
      <c r="AR381" s="1"/>
      <c r="AS381" s="1"/>
    </row>
    <row r="382" spans="2:45" ht="15.75" customHeight="1">
      <c r="B382" s="2"/>
      <c r="C382" s="2"/>
      <c r="D382" s="2"/>
      <c r="F382" s="1"/>
      <c r="G382" s="2"/>
      <c r="AL382" s="2"/>
      <c r="AM382" s="3"/>
      <c r="AN382" s="3"/>
      <c r="AO382" s="3"/>
      <c r="AQ382" s="1"/>
      <c r="AR382" s="1"/>
      <c r="AS382" s="1"/>
    </row>
    <row r="383" spans="2:45" ht="15.75" customHeight="1">
      <c r="B383" s="2"/>
      <c r="C383" s="2"/>
      <c r="D383" s="2"/>
      <c r="F383" s="1"/>
      <c r="G383" s="2"/>
      <c r="AL383" s="2"/>
      <c r="AM383" s="3"/>
      <c r="AN383" s="3"/>
      <c r="AO383" s="3"/>
      <c r="AQ383" s="1"/>
      <c r="AR383" s="1"/>
      <c r="AS383" s="1"/>
    </row>
    <row r="384" spans="2:45" ht="15.75" customHeight="1">
      <c r="B384" s="2"/>
      <c r="C384" s="2"/>
      <c r="D384" s="2"/>
      <c r="F384" s="1"/>
      <c r="G384" s="2"/>
      <c r="AL384" s="2"/>
      <c r="AM384" s="3"/>
      <c r="AN384" s="3"/>
      <c r="AO384" s="3"/>
      <c r="AQ384" s="1"/>
      <c r="AR384" s="1"/>
      <c r="AS384" s="1"/>
    </row>
    <row r="385" spans="2:45" ht="15.75" customHeight="1">
      <c r="B385" s="2"/>
      <c r="C385" s="2"/>
      <c r="D385" s="2"/>
      <c r="F385" s="1"/>
      <c r="G385" s="2"/>
      <c r="AL385" s="2"/>
      <c r="AM385" s="3"/>
      <c r="AN385" s="3"/>
      <c r="AO385" s="3"/>
      <c r="AQ385" s="1"/>
      <c r="AR385" s="1"/>
      <c r="AS385" s="1"/>
    </row>
    <row r="386" spans="2:45" ht="15.75" customHeight="1">
      <c r="B386" s="2"/>
      <c r="C386" s="2"/>
      <c r="D386" s="2"/>
      <c r="F386" s="1"/>
      <c r="G386" s="2"/>
      <c r="AL386" s="2"/>
      <c r="AM386" s="3"/>
      <c r="AN386" s="3"/>
      <c r="AO386" s="3"/>
      <c r="AQ386" s="1"/>
      <c r="AR386" s="1"/>
      <c r="AS386" s="1"/>
    </row>
    <row r="387" spans="2:45" ht="15.75" customHeight="1">
      <c r="B387" s="2"/>
      <c r="C387" s="2"/>
      <c r="D387" s="2"/>
      <c r="F387" s="1"/>
      <c r="G387" s="2"/>
      <c r="AL387" s="2"/>
      <c r="AM387" s="3"/>
      <c r="AN387" s="3"/>
      <c r="AO387" s="3"/>
      <c r="AQ387" s="1"/>
      <c r="AR387" s="1"/>
      <c r="AS387" s="1"/>
    </row>
    <row r="388" spans="2:45" ht="15.75" customHeight="1">
      <c r="B388" s="2"/>
      <c r="C388" s="2"/>
      <c r="D388" s="2"/>
      <c r="F388" s="1"/>
      <c r="G388" s="2"/>
      <c r="AL388" s="2"/>
      <c r="AM388" s="3"/>
      <c r="AN388" s="3"/>
      <c r="AO388" s="3"/>
      <c r="AQ388" s="1"/>
      <c r="AR388" s="1"/>
      <c r="AS388" s="1"/>
    </row>
    <row r="389" spans="2:45" ht="15.75" customHeight="1">
      <c r="B389" s="2"/>
      <c r="C389" s="2"/>
      <c r="D389" s="2"/>
      <c r="F389" s="1"/>
      <c r="G389" s="2"/>
      <c r="AL389" s="2"/>
      <c r="AM389" s="3"/>
      <c r="AN389" s="3"/>
      <c r="AO389" s="3"/>
      <c r="AQ389" s="1"/>
      <c r="AR389" s="1"/>
      <c r="AS389" s="1"/>
    </row>
    <row r="390" spans="2:45" ht="15.75" customHeight="1">
      <c r="B390" s="2"/>
      <c r="C390" s="2"/>
      <c r="D390" s="2"/>
      <c r="F390" s="1"/>
      <c r="G390" s="2"/>
      <c r="AL390" s="2"/>
      <c r="AM390" s="3"/>
      <c r="AN390" s="3"/>
      <c r="AO390" s="3"/>
      <c r="AQ390" s="1"/>
      <c r="AR390" s="1"/>
      <c r="AS390" s="1"/>
    </row>
    <row r="391" spans="2:45" ht="15.75" customHeight="1">
      <c r="B391" s="2"/>
      <c r="C391" s="2"/>
      <c r="D391" s="2"/>
      <c r="F391" s="1"/>
      <c r="G391" s="2"/>
      <c r="AL391" s="2"/>
      <c r="AM391" s="3"/>
      <c r="AN391" s="3"/>
      <c r="AO391" s="3"/>
      <c r="AQ391" s="1"/>
      <c r="AR391" s="1"/>
      <c r="AS391" s="1"/>
    </row>
    <row r="392" spans="2:45" ht="15.75" customHeight="1">
      <c r="B392" s="2"/>
      <c r="C392" s="2"/>
      <c r="D392" s="2"/>
      <c r="F392" s="1"/>
      <c r="G392" s="2"/>
      <c r="AL392" s="2"/>
      <c r="AM392" s="3"/>
      <c r="AN392" s="3"/>
      <c r="AO392" s="3"/>
      <c r="AQ392" s="1"/>
      <c r="AR392" s="1"/>
      <c r="AS392" s="1"/>
    </row>
    <row r="393" spans="2:45" ht="15.75" customHeight="1">
      <c r="B393" s="2"/>
      <c r="C393" s="2"/>
      <c r="D393" s="2"/>
      <c r="F393" s="1"/>
      <c r="G393" s="2"/>
      <c r="AL393" s="2"/>
      <c r="AM393" s="3"/>
      <c r="AN393" s="3"/>
      <c r="AO393" s="3"/>
      <c r="AQ393" s="1"/>
      <c r="AR393" s="1"/>
      <c r="AS393" s="1"/>
    </row>
    <row r="394" spans="2:45" ht="15.75" customHeight="1">
      <c r="B394" s="2"/>
      <c r="C394" s="2"/>
      <c r="D394" s="2"/>
      <c r="F394" s="1"/>
      <c r="G394" s="2"/>
      <c r="AL394" s="2"/>
      <c r="AM394" s="3"/>
      <c r="AN394" s="3"/>
      <c r="AO394" s="3"/>
      <c r="AQ394" s="1"/>
      <c r="AR394" s="1"/>
      <c r="AS394" s="1"/>
    </row>
    <row r="395" spans="2:45" ht="15.75" customHeight="1">
      <c r="B395" s="2"/>
      <c r="C395" s="2"/>
      <c r="D395" s="2"/>
      <c r="F395" s="1"/>
      <c r="G395" s="2"/>
      <c r="AL395" s="2"/>
      <c r="AM395" s="3"/>
      <c r="AN395" s="3"/>
      <c r="AO395" s="3"/>
      <c r="AQ395" s="1"/>
      <c r="AR395" s="1"/>
      <c r="AS395" s="1"/>
    </row>
    <row r="396" spans="2:45" ht="15.75" customHeight="1">
      <c r="B396" s="2"/>
      <c r="C396" s="2"/>
      <c r="D396" s="2"/>
      <c r="F396" s="1"/>
      <c r="G396" s="2"/>
      <c r="AL396" s="2"/>
      <c r="AM396" s="3"/>
      <c r="AN396" s="3"/>
      <c r="AO396" s="3"/>
      <c r="AQ396" s="1"/>
      <c r="AR396" s="1"/>
      <c r="AS396" s="1"/>
    </row>
    <row r="397" spans="2:45" ht="15.75" customHeight="1">
      <c r="B397" s="2"/>
      <c r="C397" s="2"/>
      <c r="D397" s="2"/>
      <c r="F397" s="1"/>
      <c r="G397" s="2"/>
      <c r="AL397" s="2"/>
      <c r="AM397" s="3"/>
      <c r="AN397" s="3"/>
      <c r="AO397" s="3"/>
      <c r="AQ397" s="1"/>
      <c r="AR397" s="1"/>
      <c r="AS397" s="1"/>
    </row>
    <row r="398" spans="2:45" ht="15.75" customHeight="1">
      <c r="B398" s="2"/>
      <c r="C398" s="2"/>
      <c r="D398" s="2"/>
      <c r="F398" s="1"/>
      <c r="G398" s="2"/>
      <c r="AL398" s="2"/>
      <c r="AM398" s="3"/>
      <c r="AN398" s="3"/>
      <c r="AO398" s="3"/>
      <c r="AQ398" s="1"/>
      <c r="AR398" s="1"/>
      <c r="AS398" s="1"/>
    </row>
    <row r="399" spans="2:45" ht="15.75" customHeight="1">
      <c r="B399" s="2"/>
      <c r="C399" s="2"/>
      <c r="D399" s="2"/>
      <c r="F399" s="1"/>
      <c r="G399" s="2"/>
      <c r="AL399" s="2"/>
      <c r="AM399" s="3"/>
      <c r="AN399" s="3"/>
      <c r="AO399" s="3"/>
      <c r="AQ399" s="1"/>
      <c r="AR399" s="1"/>
      <c r="AS399" s="1"/>
    </row>
    <row r="400" spans="2:45" ht="15.75" customHeight="1">
      <c r="B400" s="2"/>
      <c r="C400" s="2"/>
      <c r="D400" s="2"/>
      <c r="F400" s="1"/>
      <c r="G400" s="2"/>
      <c r="AL400" s="2"/>
      <c r="AM400" s="3"/>
      <c r="AN400" s="3"/>
      <c r="AO400" s="3"/>
      <c r="AQ400" s="1"/>
      <c r="AR400" s="1"/>
      <c r="AS400" s="1"/>
    </row>
    <row r="401" spans="2:45" ht="15.75" customHeight="1">
      <c r="B401" s="2"/>
      <c r="C401" s="2"/>
      <c r="D401" s="2"/>
      <c r="F401" s="1"/>
      <c r="G401" s="2"/>
      <c r="AL401" s="2"/>
      <c r="AM401" s="3"/>
      <c r="AN401" s="3"/>
      <c r="AO401" s="3"/>
      <c r="AQ401" s="1"/>
      <c r="AR401" s="1"/>
      <c r="AS401" s="1"/>
    </row>
    <row r="402" spans="2:45" ht="15.75" customHeight="1">
      <c r="B402" s="2"/>
      <c r="C402" s="2"/>
      <c r="D402" s="2"/>
      <c r="F402" s="1"/>
      <c r="G402" s="2"/>
      <c r="AL402" s="2"/>
      <c r="AM402" s="3"/>
      <c r="AN402" s="3"/>
      <c r="AO402" s="3"/>
      <c r="AQ402" s="1"/>
      <c r="AR402" s="1"/>
      <c r="AS402" s="1"/>
    </row>
    <row r="403" spans="2:45" ht="15.75" customHeight="1">
      <c r="B403" s="2"/>
      <c r="C403" s="2"/>
      <c r="D403" s="2"/>
      <c r="F403" s="1"/>
      <c r="G403" s="2"/>
      <c r="AL403" s="2"/>
      <c r="AM403" s="3"/>
      <c r="AN403" s="3"/>
      <c r="AO403" s="3"/>
      <c r="AQ403" s="1"/>
      <c r="AR403" s="1"/>
      <c r="AS403" s="1"/>
    </row>
    <row r="404" spans="2:45" ht="15.75" customHeight="1">
      <c r="B404" s="2"/>
      <c r="C404" s="2"/>
      <c r="D404" s="2"/>
      <c r="F404" s="1"/>
      <c r="G404" s="2"/>
      <c r="AL404" s="2"/>
      <c r="AM404" s="3"/>
      <c r="AN404" s="3"/>
      <c r="AO404" s="3"/>
      <c r="AQ404" s="1"/>
      <c r="AR404" s="1"/>
      <c r="AS404" s="1"/>
    </row>
    <row r="405" spans="2:45" ht="15.75" customHeight="1">
      <c r="B405" s="2"/>
      <c r="C405" s="2"/>
      <c r="D405" s="2"/>
      <c r="F405" s="1"/>
      <c r="G405" s="2"/>
      <c r="AL405" s="2"/>
      <c r="AM405" s="3"/>
      <c r="AN405" s="3"/>
      <c r="AO405" s="3"/>
      <c r="AQ405" s="1"/>
      <c r="AR405" s="1"/>
      <c r="AS405" s="1"/>
    </row>
    <row r="406" spans="2:45" ht="15.75" customHeight="1">
      <c r="B406" s="2"/>
      <c r="C406" s="2"/>
      <c r="D406" s="2"/>
      <c r="F406" s="1"/>
      <c r="G406" s="2"/>
      <c r="AL406" s="2"/>
      <c r="AM406" s="3"/>
      <c r="AN406" s="3"/>
      <c r="AO406" s="3"/>
      <c r="AQ406" s="1"/>
      <c r="AR406" s="1"/>
      <c r="AS406" s="1"/>
    </row>
    <row r="407" spans="2:45" ht="15.75" customHeight="1">
      <c r="B407" s="2"/>
      <c r="C407" s="2"/>
      <c r="D407" s="2"/>
      <c r="F407" s="1"/>
      <c r="G407" s="2"/>
      <c r="AL407" s="2"/>
      <c r="AM407" s="3"/>
      <c r="AN407" s="3"/>
      <c r="AO407" s="3"/>
      <c r="AQ407" s="1"/>
      <c r="AR407" s="1"/>
      <c r="AS407" s="1"/>
    </row>
    <row r="408" spans="2:45" ht="15.75" customHeight="1">
      <c r="B408" s="2"/>
      <c r="C408" s="2"/>
      <c r="D408" s="2"/>
      <c r="F408" s="1"/>
      <c r="G408" s="2"/>
      <c r="AL408" s="2"/>
      <c r="AM408" s="3"/>
      <c r="AN408" s="3"/>
      <c r="AO408" s="3"/>
      <c r="AQ408" s="1"/>
      <c r="AR408" s="1"/>
      <c r="AS408" s="1"/>
    </row>
    <row r="409" spans="2:45" ht="15.75" customHeight="1">
      <c r="B409" s="2"/>
      <c r="C409" s="2"/>
      <c r="D409" s="2"/>
      <c r="F409" s="1"/>
      <c r="G409" s="2"/>
      <c r="AL409" s="2"/>
      <c r="AM409" s="3"/>
      <c r="AN409" s="3"/>
      <c r="AO409" s="3"/>
      <c r="AQ409" s="1"/>
      <c r="AR409" s="1"/>
      <c r="AS409" s="1"/>
    </row>
    <row r="410" spans="2:45" ht="15.75" customHeight="1">
      <c r="B410" s="2"/>
      <c r="C410" s="2"/>
      <c r="D410" s="2"/>
      <c r="F410" s="1"/>
      <c r="G410" s="2"/>
      <c r="AL410" s="2"/>
      <c r="AM410" s="3"/>
      <c r="AN410" s="3"/>
      <c r="AO410" s="3"/>
      <c r="AQ410" s="1"/>
      <c r="AR410" s="1"/>
      <c r="AS410" s="1"/>
    </row>
    <row r="411" spans="2:45" ht="15.75" customHeight="1">
      <c r="B411" s="2"/>
      <c r="C411" s="2"/>
      <c r="D411" s="2"/>
      <c r="F411" s="1"/>
      <c r="G411" s="2"/>
      <c r="AL411" s="2"/>
      <c r="AM411" s="3"/>
      <c r="AN411" s="3"/>
      <c r="AO411" s="3"/>
      <c r="AQ411" s="1"/>
      <c r="AR411" s="1"/>
      <c r="AS411" s="1"/>
    </row>
    <row r="412" spans="2:45" ht="15.75" customHeight="1">
      <c r="B412" s="2"/>
      <c r="C412" s="2"/>
      <c r="D412" s="2"/>
      <c r="F412" s="1"/>
      <c r="G412" s="2"/>
      <c r="AL412" s="2"/>
      <c r="AM412" s="3"/>
      <c r="AN412" s="3"/>
      <c r="AO412" s="3"/>
      <c r="AQ412" s="1"/>
      <c r="AR412" s="1"/>
      <c r="AS412" s="1"/>
    </row>
    <row r="413" spans="2:45" ht="15.75" customHeight="1">
      <c r="B413" s="2"/>
      <c r="C413" s="2"/>
      <c r="D413" s="2"/>
      <c r="F413" s="1"/>
      <c r="G413" s="2"/>
      <c r="AL413" s="2"/>
      <c r="AM413" s="3"/>
      <c r="AN413" s="3"/>
      <c r="AO413" s="3"/>
      <c r="AQ413" s="1"/>
      <c r="AR413" s="1"/>
      <c r="AS413" s="1"/>
    </row>
    <row r="414" spans="2:45" ht="15.75" customHeight="1">
      <c r="B414" s="2"/>
      <c r="C414" s="2"/>
      <c r="D414" s="2"/>
      <c r="F414" s="1"/>
      <c r="G414" s="2"/>
      <c r="AL414" s="2"/>
      <c r="AM414" s="3"/>
      <c r="AN414" s="3"/>
      <c r="AO414" s="3"/>
      <c r="AQ414" s="1"/>
      <c r="AR414" s="1"/>
      <c r="AS414" s="1"/>
    </row>
    <row r="415" spans="2:45" ht="15.75" customHeight="1">
      <c r="B415" s="2"/>
      <c r="C415" s="2"/>
      <c r="D415" s="2"/>
      <c r="F415" s="1"/>
      <c r="G415" s="2"/>
      <c r="AL415" s="2"/>
      <c r="AM415" s="3"/>
      <c r="AN415" s="3"/>
      <c r="AO415" s="3"/>
      <c r="AQ415" s="1"/>
      <c r="AR415" s="1"/>
      <c r="AS415" s="1"/>
    </row>
    <row r="416" spans="2:45" ht="15.75" customHeight="1">
      <c r="B416" s="2"/>
      <c r="C416" s="2"/>
      <c r="D416" s="2"/>
      <c r="F416" s="1"/>
      <c r="G416" s="2"/>
      <c r="AL416" s="2"/>
      <c r="AM416" s="3"/>
      <c r="AN416" s="3"/>
      <c r="AO416" s="3"/>
      <c r="AQ416" s="1"/>
      <c r="AR416" s="1"/>
      <c r="AS416" s="1"/>
    </row>
    <row r="417" spans="2:45" ht="15.75" customHeight="1">
      <c r="B417" s="2"/>
      <c r="C417" s="2"/>
      <c r="D417" s="2"/>
      <c r="F417" s="1"/>
      <c r="G417" s="2"/>
      <c r="AL417" s="2"/>
      <c r="AM417" s="3"/>
      <c r="AN417" s="3"/>
      <c r="AO417" s="3"/>
      <c r="AQ417" s="1"/>
      <c r="AR417" s="1"/>
      <c r="AS417" s="1"/>
    </row>
    <row r="418" spans="2:45" ht="15.75" customHeight="1">
      <c r="B418" s="2"/>
      <c r="C418" s="2"/>
      <c r="D418" s="2"/>
      <c r="F418" s="1"/>
      <c r="G418" s="2"/>
      <c r="AL418" s="2"/>
      <c r="AM418" s="3"/>
      <c r="AN418" s="3"/>
      <c r="AO418" s="3"/>
      <c r="AQ418" s="1"/>
      <c r="AR418" s="1"/>
      <c r="AS418" s="1"/>
    </row>
    <row r="419" spans="2:45" ht="15.75" customHeight="1">
      <c r="B419" s="2"/>
      <c r="C419" s="2"/>
      <c r="D419" s="2"/>
      <c r="F419" s="1"/>
      <c r="G419" s="2"/>
      <c r="AL419" s="2"/>
      <c r="AM419" s="3"/>
      <c r="AN419" s="3"/>
      <c r="AO419" s="3"/>
      <c r="AQ419" s="1"/>
      <c r="AR419" s="1"/>
      <c r="AS419" s="1"/>
    </row>
    <row r="420" spans="2:45" ht="15.75" customHeight="1">
      <c r="B420" s="2"/>
      <c r="C420" s="2"/>
      <c r="D420" s="2"/>
      <c r="F420" s="1"/>
      <c r="G420" s="2"/>
      <c r="AL420" s="2"/>
      <c r="AM420" s="3"/>
      <c r="AN420" s="3"/>
      <c r="AO420" s="3"/>
      <c r="AQ420" s="1"/>
      <c r="AR420" s="1"/>
      <c r="AS420" s="1"/>
    </row>
    <row r="421" spans="2:45" ht="15.75" customHeight="1">
      <c r="B421" s="2"/>
      <c r="C421" s="2"/>
      <c r="D421" s="2"/>
      <c r="F421" s="1"/>
      <c r="G421" s="2"/>
      <c r="AL421" s="2"/>
      <c r="AM421" s="3"/>
      <c r="AN421" s="3"/>
      <c r="AO421" s="3"/>
      <c r="AQ421" s="1"/>
      <c r="AR421" s="1"/>
      <c r="AS421" s="1"/>
    </row>
    <row r="422" spans="2:45" ht="15.75" customHeight="1">
      <c r="B422" s="2"/>
      <c r="C422" s="2"/>
      <c r="D422" s="2"/>
      <c r="F422" s="1"/>
      <c r="G422" s="2"/>
      <c r="AL422" s="2"/>
      <c r="AM422" s="3"/>
      <c r="AN422" s="3"/>
      <c r="AO422" s="3"/>
      <c r="AQ422" s="1"/>
      <c r="AR422" s="1"/>
      <c r="AS422" s="1"/>
    </row>
    <row r="423" spans="2:45" ht="15.75" customHeight="1">
      <c r="B423" s="2"/>
      <c r="C423" s="2"/>
      <c r="D423" s="2"/>
      <c r="F423" s="1"/>
      <c r="G423" s="2"/>
      <c r="AL423" s="2"/>
      <c r="AM423" s="3"/>
      <c r="AN423" s="3"/>
      <c r="AO423" s="3"/>
      <c r="AQ423" s="1"/>
      <c r="AR423" s="1"/>
      <c r="AS423" s="1"/>
    </row>
    <row r="424" spans="2:45" ht="15.75" customHeight="1">
      <c r="B424" s="2"/>
      <c r="C424" s="2"/>
      <c r="D424" s="2"/>
      <c r="F424" s="1"/>
      <c r="G424" s="2"/>
      <c r="AL424" s="2"/>
      <c r="AM424" s="3"/>
      <c r="AN424" s="3"/>
      <c r="AO424" s="3"/>
      <c r="AQ424" s="1"/>
      <c r="AR424" s="1"/>
      <c r="AS424" s="1"/>
    </row>
    <row r="425" spans="2:45" ht="15.75" customHeight="1">
      <c r="B425" s="2"/>
      <c r="C425" s="2"/>
      <c r="D425" s="2"/>
      <c r="F425" s="1"/>
      <c r="G425" s="2"/>
      <c r="AL425" s="2"/>
      <c r="AM425" s="3"/>
      <c r="AN425" s="3"/>
      <c r="AO425" s="3"/>
      <c r="AQ425" s="1"/>
      <c r="AR425" s="1"/>
      <c r="AS425" s="1"/>
    </row>
    <row r="426" spans="2:45" ht="15.75" customHeight="1">
      <c r="B426" s="2"/>
      <c r="C426" s="2"/>
      <c r="D426" s="2"/>
      <c r="F426" s="1"/>
      <c r="G426" s="2"/>
      <c r="AL426" s="2"/>
      <c r="AM426" s="3"/>
      <c r="AN426" s="3"/>
      <c r="AO426" s="3"/>
      <c r="AQ426" s="1"/>
      <c r="AR426" s="1"/>
      <c r="AS426" s="1"/>
    </row>
    <row r="427" spans="2:45" ht="15.75" customHeight="1">
      <c r="B427" s="2"/>
      <c r="C427" s="2"/>
      <c r="D427" s="2"/>
      <c r="F427" s="1"/>
      <c r="G427" s="2"/>
      <c r="AL427" s="2"/>
      <c r="AM427" s="3"/>
      <c r="AN427" s="3"/>
      <c r="AO427" s="3"/>
      <c r="AQ427" s="1"/>
      <c r="AR427" s="1"/>
      <c r="AS427" s="1"/>
    </row>
    <row r="428" spans="2:45" ht="15.75" customHeight="1">
      <c r="B428" s="2"/>
      <c r="C428" s="2"/>
      <c r="D428" s="2"/>
      <c r="F428" s="1"/>
      <c r="G428" s="2"/>
      <c r="AL428" s="2"/>
      <c r="AM428" s="3"/>
      <c r="AN428" s="3"/>
      <c r="AO428" s="3"/>
      <c r="AQ428" s="1"/>
      <c r="AR428" s="1"/>
      <c r="AS428" s="1"/>
    </row>
    <row r="429" spans="2:45" ht="15.75" customHeight="1">
      <c r="B429" s="2"/>
      <c r="C429" s="2"/>
      <c r="D429" s="2"/>
      <c r="F429" s="1"/>
      <c r="G429" s="2"/>
      <c r="AL429" s="2"/>
      <c r="AM429" s="3"/>
      <c r="AN429" s="3"/>
      <c r="AO429" s="3"/>
      <c r="AQ429" s="1"/>
      <c r="AR429" s="1"/>
      <c r="AS429" s="1"/>
    </row>
    <row r="430" spans="2:45" ht="15.75" customHeight="1">
      <c r="B430" s="2"/>
      <c r="C430" s="2"/>
      <c r="D430" s="2"/>
      <c r="F430" s="1"/>
      <c r="G430" s="2"/>
      <c r="AL430" s="2"/>
      <c r="AM430" s="3"/>
      <c r="AN430" s="3"/>
      <c r="AO430" s="3"/>
      <c r="AQ430" s="1"/>
      <c r="AR430" s="1"/>
      <c r="AS430" s="1"/>
    </row>
    <row r="431" spans="2:45" ht="15.75" customHeight="1">
      <c r="B431" s="2"/>
      <c r="C431" s="2"/>
      <c r="D431" s="2"/>
      <c r="F431" s="1"/>
      <c r="G431" s="2"/>
      <c r="AL431" s="2"/>
      <c r="AM431" s="3"/>
      <c r="AN431" s="3"/>
      <c r="AO431" s="3"/>
      <c r="AQ431" s="1"/>
      <c r="AR431" s="1"/>
      <c r="AS431" s="1"/>
    </row>
    <row r="432" spans="2:45" ht="15.75" customHeight="1">
      <c r="B432" s="2"/>
      <c r="C432" s="2"/>
      <c r="D432" s="2"/>
      <c r="F432" s="1"/>
      <c r="G432" s="2"/>
      <c r="AL432" s="2"/>
      <c r="AM432" s="3"/>
      <c r="AN432" s="3"/>
      <c r="AO432" s="3"/>
      <c r="AQ432" s="1"/>
      <c r="AR432" s="1"/>
      <c r="AS432" s="1"/>
    </row>
    <row r="433" spans="2:45" ht="15.75" customHeight="1">
      <c r="B433" s="2"/>
      <c r="C433" s="2"/>
      <c r="D433" s="2"/>
      <c r="F433" s="1"/>
      <c r="G433" s="2"/>
      <c r="AL433" s="2"/>
      <c r="AM433" s="3"/>
      <c r="AN433" s="3"/>
      <c r="AO433" s="3"/>
      <c r="AQ433" s="1"/>
      <c r="AR433" s="1"/>
      <c r="AS433" s="1"/>
    </row>
    <row r="434" spans="2:45" ht="15.75" customHeight="1">
      <c r="B434" s="2"/>
      <c r="C434" s="2"/>
      <c r="D434" s="2"/>
      <c r="F434" s="1"/>
      <c r="G434" s="2"/>
      <c r="AL434" s="2"/>
      <c r="AM434" s="3"/>
      <c r="AN434" s="3"/>
      <c r="AO434" s="3"/>
      <c r="AQ434" s="1"/>
      <c r="AR434" s="1"/>
      <c r="AS434" s="1"/>
    </row>
    <row r="435" spans="2:45" ht="15.75" customHeight="1">
      <c r="B435" s="2"/>
      <c r="C435" s="2"/>
      <c r="D435" s="2"/>
      <c r="F435" s="1"/>
      <c r="G435" s="2"/>
      <c r="AL435" s="2"/>
      <c r="AM435" s="3"/>
      <c r="AN435" s="3"/>
      <c r="AO435" s="3"/>
      <c r="AQ435" s="1"/>
      <c r="AR435" s="1"/>
      <c r="AS435" s="1"/>
    </row>
    <row r="436" spans="2:45" ht="15.75" customHeight="1">
      <c r="B436" s="2"/>
      <c r="C436" s="2"/>
      <c r="D436" s="2"/>
      <c r="F436" s="1"/>
      <c r="G436" s="2"/>
      <c r="AL436" s="2"/>
      <c r="AM436" s="3"/>
      <c r="AN436" s="3"/>
      <c r="AO436" s="3"/>
      <c r="AQ436" s="1"/>
      <c r="AR436" s="1"/>
      <c r="AS436" s="1"/>
    </row>
    <row r="437" spans="2:45" ht="15.75" customHeight="1">
      <c r="B437" s="2"/>
      <c r="C437" s="2"/>
      <c r="D437" s="2"/>
      <c r="F437" s="1"/>
      <c r="G437" s="2"/>
      <c r="AL437" s="2"/>
      <c r="AM437" s="3"/>
      <c r="AN437" s="3"/>
      <c r="AO437" s="3"/>
      <c r="AQ437" s="1"/>
      <c r="AR437" s="1"/>
      <c r="AS437" s="1"/>
    </row>
    <row r="438" spans="2:45" ht="15.75" customHeight="1">
      <c r="B438" s="2"/>
      <c r="C438" s="2"/>
      <c r="D438" s="2"/>
      <c r="F438" s="1"/>
      <c r="G438" s="2"/>
      <c r="AL438" s="2"/>
      <c r="AM438" s="3"/>
      <c r="AN438" s="3"/>
      <c r="AO438" s="3"/>
      <c r="AQ438" s="1"/>
      <c r="AR438" s="1"/>
      <c r="AS438" s="1"/>
    </row>
    <row r="439" spans="2:45" ht="15.75" customHeight="1">
      <c r="B439" s="2"/>
      <c r="C439" s="2"/>
      <c r="D439" s="2"/>
      <c r="F439" s="1"/>
      <c r="G439" s="2"/>
      <c r="AL439" s="2"/>
      <c r="AM439" s="3"/>
      <c r="AN439" s="3"/>
      <c r="AO439" s="3"/>
      <c r="AQ439" s="1"/>
      <c r="AR439" s="1"/>
      <c r="AS439" s="1"/>
    </row>
    <row r="440" spans="2:45" ht="15.75" customHeight="1">
      <c r="B440" s="2"/>
      <c r="C440" s="2"/>
      <c r="D440" s="2"/>
      <c r="F440" s="1"/>
      <c r="G440" s="2"/>
      <c r="AL440" s="2"/>
      <c r="AM440" s="3"/>
      <c r="AN440" s="3"/>
      <c r="AO440" s="3"/>
      <c r="AQ440" s="1"/>
      <c r="AR440" s="1"/>
      <c r="AS440" s="1"/>
    </row>
    <row r="441" spans="2:45" ht="15.75" customHeight="1">
      <c r="B441" s="2"/>
      <c r="C441" s="2"/>
      <c r="D441" s="2"/>
      <c r="F441" s="1"/>
      <c r="G441" s="2"/>
      <c r="AL441" s="2"/>
      <c r="AM441" s="3"/>
      <c r="AN441" s="3"/>
      <c r="AO441" s="3"/>
      <c r="AQ441" s="1"/>
      <c r="AR441" s="1"/>
      <c r="AS441" s="1"/>
    </row>
    <row r="442" spans="2:45" ht="15.75" customHeight="1">
      <c r="B442" s="2"/>
      <c r="C442" s="2"/>
      <c r="D442" s="2"/>
      <c r="F442" s="1"/>
      <c r="G442" s="2"/>
      <c r="AL442" s="2"/>
      <c r="AM442" s="3"/>
      <c r="AN442" s="3"/>
      <c r="AO442" s="3"/>
      <c r="AQ442" s="1"/>
      <c r="AR442" s="1"/>
      <c r="AS442" s="1"/>
    </row>
    <row r="443" spans="2:45" ht="15.75" customHeight="1">
      <c r="B443" s="2"/>
      <c r="C443" s="2"/>
      <c r="D443" s="2"/>
      <c r="F443" s="1"/>
      <c r="G443" s="2"/>
      <c r="AL443" s="2"/>
      <c r="AM443" s="3"/>
      <c r="AN443" s="3"/>
      <c r="AO443" s="3"/>
      <c r="AQ443" s="1"/>
      <c r="AR443" s="1"/>
      <c r="AS443" s="1"/>
    </row>
    <row r="444" spans="2:45" ht="15.75" customHeight="1">
      <c r="B444" s="2"/>
      <c r="C444" s="2"/>
      <c r="D444" s="2"/>
      <c r="F444" s="1"/>
      <c r="G444" s="2"/>
      <c r="AL444" s="2"/>
      <c r="AM444" s="3"/>
      <c r="AN444" s="3"/>
      <c r="AO444" s="3"/>
      <c r="AQ444" s="1"/>
      <c r="AR444" s="1"/>
      <c r="AS444" s="1"/>
    </row>
    <row r="445" spans="2:45" ht="15.75" customHeight="1">
      <c r="B445" s="2"/>
      <c r="C445" s="2"/>
      <c r="D445" s="2"/>
      <c r="F445" s="1"/>
      <c r="G445" s="2"/>
      <c r="AL445" s="2"/>
      <c r="AM445" s="3"/>
      <c r="AN445" s="3"/>
      <c r="AO445" s="3"/>
      <c r="AQ445" s="1"/>
      <c r="AR445" s="1"/>
      <c r="AS445" s="1"/>
    </row>
    <row r="446" spans="2:45" ht="15.75" customHeight="1">
      <c r="B446" s="2"/>
      <c r="C446" s="2"/>
      <c r="D446" s="2"/>
      <c r="F446" s="1"/>
      <c r="G446" s="2"/>
      <c r="AL446" s="2"/>
      <c r="AM446" s="3"/>
      <c r="AN446" s="3"/>
      <c r="AO446" s="3"/>
      <c r="AQ446" s="1"/>
      <c r="AR446" s="1"/>
      <c r="AS446" s="1"/>
    </row>
    <row r="447" spans="2:45" ht="15.75" customHeight="1">
      <c r="B447" s="2"/>
      <c r="C447" s="2"/>
      <c r="D447" s="2"/>
      <c r="F447" s="1"/>
      <c r="G447" s="2"/>
      <c r="AL447" s="2"/>
      <c r="AM447" s="3"/>
      <c r="AN447" s="3"/>
      <c r="AO447" s="3"/>
      <c r="AQ447" s="1"/>
      <c r="AR447" s="1"/>
      <c r="AS447" s="1"/>
    </row>
    <row r="448" spans="2:45" ht="15.75" customHeight="1">
      <c r="B448" s="2"/>
      <c r="C448" s="2"/>
      <c r="D448" s="2"/>
      <c r="F448" s="1"/>
      <c r="G448" s="2"/>
      <c r="AL448" s="2"/>
      <c r="AM448" s="3"/>
      <c r="AN448" s="3"/>
      <c r="AO448" s="3"/>
      <c r="AQ448" s="1"/>
      <c r="AR448" s="1"/>
      <c r="AS448" s="1"/>
    </row>
    <row r="449" spans="2:45" ht="15.75" customHeight="1">
      <c r="B449" s="2"/>
      <c r="C449" s="2"/>
      <c r="D449" s="2"/>
      <c r="F449" s="1"/>
      <c r="G449" s="2"/>
      <c r="AL449" s="2"/>
      <c r="AM449" s="3"/>
      <c r="AN449" s="3"/>
      <c r="AO449" s="3"/>
      <c r="AQ449" s="1"/>
      <c r="AR449" s="1"/>
      <c r="AS449" s="1"/>
    </row>
    <row r="450" spans="2:45" ht="15.75" customHeight="1">
      <c r="B450" s="2"/>
      <c r="C450" s="2"/>
      <c r="D450" s="2"/>
      <c r="F450" s="1"/>
      <c r="G450" s="2"/>
      <c r="AL450" s="2"/>
      <c r="AM450" s="3"/>
      <c r="AN450" s="3"/>
      <c r="AO450" s="3"/>
      <c r="AQ450" s="1"/>
      <c r="AR450" s="1"/>
      <c r="AS450" s="1"/>
    </row>
    <row r="451" spans="2:45" ht="15.75" customHeight="1">
      <c r="B451" s="2"/>
      <c r="C451" s="2"/>
      <c r="D451" s="2"/>
      <c r="F451" s="1"/>
      <c r="G451" s="2"/>
      <c r="AL451" s="2"/>
      <c r="AM451" s="3"/>
      <c r="AN451" s="3"/>
      <c r="AO451" s="3"/>
      <c r="AQ451" s="1"/>
      <c r="AR451" s="1"/>
      <c r="AS451" s="1"/>
    </row>
    <row r="452" spans="2:45" ht="15.75" customHeight="1">
      <c r="B452" s="2"/>
      <c r="C452" s="2"/>
      <c r="D452" s="2"/>
      <c r="F452" s="1"/>
      <c r="G452" s="2"/>
      <c r="AL452" s="2"/>
      <c r="AM452" s="3"/>
      <c r="AN452" s="3"/>
      <c r="AO452" s="3"/>
      <c r="AQ452" s="1"/>
      <c r="AR452" s="1"/>
      <c r="AS452" s="1"/>
    </row>
    <row r="453" spans="2:45" ht="15.75" customHeight="1">
      <c r="B453" s="2"/>
      <c r="C453" s="2"/>
      <c r="D453" s="2"/>
      <c r="F453" s="1"/>
      <c r="G453" s="2"/>
      <c r="AL453" s="2"/>
      <c r="AM453" s="3"/>
      <c r="AN453" s="3"/>
      <c r="AO453" s="3"/>
      <c r="AQ453" s="1"/>
      <c r="AR453" s="1"/>
      <c r="AS453" s="1"/>
    </row>
    <row r="454" spans="2:45" ht="15.75" customHeight="1">
      <c r="B454" s="2"/>
      <c r="C454" s="2"/>
      <c r="D454" s="2"/>
      <c r="F454" s="1"/>
      <c r="G454" s="2"/>
      <c r="AL454" s="2"/>
      <c r="AM454" s="3"/>
      <c r="AN454" s="3"/>
      <c r="AO454" s="3"/>
      <c r="AQ454" s="1"/>
      <c r="AR454" s="1"/>
      <c r="AS454" s="1"/>
    </row>
    <row r="455" spans="2:45" ht="15.75" customHeight="1">
      <c r="B455" s="2"/>
      <c r="C455" s="2"/>
      <c r="D455" s="2"/>
      <c r="F455" s="1"/>
      <c r="G455" s="2"/>
      <c r="AL455" s="2"/>
      <c r="AM455" s="3"/>
      <c r="AN455" s="3"/>
      <c r="AO455" s="3"/>
      <c r="AQ455" s="1"/>
      <c r="AR455" s="1"/>
      <c r="AS455" s="1"/>
    </row>
    <row r="456" spans="2:45" ht="15.75" customHeight="1">
      <c r="B456" s="2"/>
      <c r="C456" s="2"/>
      <c r="D456" s="2"/>
      <c r="F456" s="1"/>
      <c r="G456" s="2"/>
      <c r="AL456" s="2"/>
      <c r="AM456" s="3"/>
      <c r="AN456" s="3"/>
      <c r="AO456" s="3"/>
      <c r="AQ456" s="1"/>
      <c r="AR456" s="1"/>
      <c r="AS456" s="1"/>
    </row>
    <row r="457" spans="2:45" ht="15.75" customHeight="1">
      <c r="B457" s="2"/>
      <c r="C457" s="2"/>
      <c r="D457" s="2"/>
      <c r="F457" s="1"/>
      <c r="G457" s="2"/>
      <c r="AL457" s="2"/>
      <c r="AM457" s="3"/>
      <c r="AN457" s="3"/>
      <c r="AO457" s="3"/>
      <c r="AQ457" s="1"/>
      <c r="AR457" s="1"/>
      <c r="AS457" s="1"/>
    </row>
    <row r="458" spans="2:45" ht="15.75" customHeight="1">
      <c r="B458" s="2"/>
      <c r="C458" s="2"/>
      <c r="D458" s="2"/>
      <c r="F458" s="1"/>
      <c r="G458" s="2"/>
      <c r="AL458" s="2"/>
      <c r="AM458" s="3"/>
      <c r="AN458" s="3"/>
      <c r="AO458" s="3"/>
      <c r="AQ458" s="1"/>
      <c r="AR458" s="1"/>
      <c r="AS458" s="1"/>
    </row>
    <row r="459" spans="2:45" ht="15.75" customHeight="1">
      <c r="B459" s="2"/>
      <c r="C459" s="2"/>
      <c r="D459" s="2"/>
      <c r="F459" s="1"/>
      <c r="G459" s="2"/>
      <c r="AL459" s="2"/>
      <c r="AM459" s="3"/>
      <c r="AN459" s="3"/>
      <c r="AO459" s="3"/>
      <c r="AQ459" s="1"/>
      <c r="AR459" s="1"/>
      <c r="AS459" s="1"/>
    </row>
    <row r="460" spans="2:45" ht="15.75" customHeight="1">
      <c r="B460" s="2"/>
      <c r="C460" s="2"/>
      <c r="D460" s="2"/>
      <c r="F460" s="1"/>
      <c r="G460" s="2"/>
      <c r="AL460" s="2"/>
      <c r="AM460" s="3"/>
      <c r="AN460" s="3"/>
      <c r="AO460" s="3"/>
      <c r="AQ460" s="1"/>
      <c r="AR460" s="1"/>
      <c r="AS460" s="1"/>
    </row>
    <row r="461" spans="2:45" ht="15.75" customHeight="1">
      <c r="B461" s="2"/>
      <c r="C461" s="2"/>
      <c r="D461" s="2"/>
      <c r="F461" s="1"/>
      <c r="G461" s="2"/>
      <c r="AL461" s="2"/>
      <c r="AM461" s="3"/>
      <c r="AN461" s="3"/>
      <c r="AO461" s="3"/>
      <c r="AQ461" s="1"/>
      <c r="AR461" s="1"/>
      <c r="AS461" s="1"/>
    </row>
    <row r="462" spans="2:45" ht="15.75" customHeight="1">
      <c r="B462" s="2"/>
      <c r="C462" s="2"/>
      <c r="D462" s="2"/>
      <c r="F462" s="1"/>
      <c r="G462" s="2"/>
      <c r="AL462" s="2"/>
      <c r="AM462" s="3"/>
      <c r="AN462" s="3"/>
      <c r="AO462" s="3"/>
      <c r="AQ462" s="1"/>
      <c r="AR462" s="1"/>
      <c r="AS462" s="1"/>
    </row>
    <row r="463" spans="2:45" ht="15.75" customHeight="1">
      <c r="B463" s="2"/>
      <c r="C463" s="2"/>
      <c r="D463" s="2"/>
      <c r="F463" s="1"/>
      <c r="G463" s="2"/>
      <c r="AL463" s="2"/>
      <c r="AM463" s="3"/>
      <c r="AN463" s="3"/>
      <c r="AO463" s="3"/>
      <c r="AQ463" s="1"/>
      <c r="AR463" s="1"/>
      <c r="AS463" s="1"/>
    </row>
    <row r="464" spans="2:45" ht="15.75" customHeight="1">
      <c r="B464" s="2"/>
      <c r="C464" s="2"/>
      <c r="D464" s="2"/>
      <c r="F464" s="1"/>
      <c r="G464" s="2"/>
      <c r="AL464" s="2"/>
      <c r="AM464" s="3"/>
      <c r="AN464" s="3"/>
      <c r="AO464" s="3"/>
      <c r="AQ464" s="1"/>
      <c r="AR464" s="1"/>
      <c r="AS464" s="1"/>
    </row>
    <row r="465" spans="2:45" ht="15.75" customHeight="1">
      <c r="B465" s="2"/>
      <c r="C465" s="2"/>
      <c r="D465" s="2"/>
      <c r="F465" s="1"/>
      <c r="G465" s="2"/>
      <c r="AL465" s="2"/>
      <c r="AM465" s="3"/>
      <c r="AN465" s="3"/>
      <c r="AO465" s="3"/>
      <c r="AQ465" s="1"/>
      <c r="AR465" s="1"/>
      <c r="AS465" s="1"/>
    </row>
    <row r="466" spans="2:45" ht="15.75" customHeight="1">
      <c r="B466" s="2"/>
      <c r="C466" s="2"/>
      <c r="D466" s="2"/>
      <c r="F466" s="1"/>
      <c r="G466" s="2"/>
      <c r="AL466" s="2"/>
      <c r="AM466" s="3"/>
      <c r="AN466" s="3"/>
      <c r="AO466" s="3"/>
      <c r="AQ466" s="1"/>
      <c r="AR466" s="1"/>
      <c r="AS466" s="1"/>
    </row>
    <row r="467" spans="2:45" ht="15.75" customHeight="1">
      <c r="B467" s="2"/>
      <c r="C467" s="2"/>
      <c r="D467" s="2"/>
      <c r="F467" s="1"/>
      <c r="G467" s="2"/>
      <c r="AL467" s="2"/>
      <c r="AM467" s="3"/>
      <c r="AN467" s="3"/>
      <c r="AO467" s="3"/>
      <c r="AQ467" s="1"/>
      <c r="AR467" s="1"/>
      <c r="AS467" s="1"/>
    </row>
    <row r="468" spans="2:45" ht="15.75" customHeight="1">
      <c r="B468" s="2"/>
      <c r="C468" s="2"/>
      <c r="D468" s="2"/>
      <c r="F468" s="1"/>
      <c r="G468" s="2"/>
      <c r="AL468" s="2"/>
      <c r="AM468" s="3"/>
      <c r="AN468" s="3"/>
      <c r="AO468" s="3"/>
      <c r="AQ468" s="1"/>
      <c r="AR468" s="1"/>
      <c r="AS468" s="1"/>
    </row>
    <row r="469" spans="2:45" ht="15.75" customHeight="1">
      <c r="B469" s="2"/>
      <c r="C469" s="2"/>
      <c r="D469" s="2"/>
      <c r="F469" s="1"/>
      <c r="G469" s="2"/>
      <c r="AL469" s="2"/>
      <c r="AM469" s="3"/>
      <c r="AN469" s="3"/>
      <c r="AO469" s="3"/>
      <c r="AQ469" s="1"/>
      <c r="AR469" s="1"/>
      <c r="AS469" s="1"/>
    </row>
    <row r="470" spans="2:45" ht="15.75" customHeight="1">
      <c r="B470" s="2"/>
      <c r="C470" s="2"/>
      <c r="D470" s="2"/>
      <c r="F470" s="1"/>
      <c r="G470" s="2"/>
      <c r="AL470" s="2"/>
      <c r="AM470" s="3"/>
      <c r="AN470" s="3"/>
      <c r="AO470" s="3"/>
      <c r="AQ470" s="1"/>
      <c r="AR470" s="1"/>
      <c r="AS470" s="1"/>
    </row>
    <row r="471" spans="2:45" ht="15.75" customHeight="1">
      <c r="B471" s="2"/>
      <c r="C471" s="2"/>
      <c r="D471" s="2"/>
      <c r="F471" s="1"/>
      <c r="G471" s="2"/>
      <c r="AL471" s="2"/>
      <c r="AM471" s="3"/>
      <c r="AN471" s="3"/>
      <c r="AO471" s="3"/>
      <c r="AQ471" s="1"/>
      <c r="AR471" s="1"/>
      <c r="AS471" s="1"/>
    </row>
    <row r="472" spans="2:45" ht="15.75" customHeight="1">
      <c r="B472" s="2"/>
      <c r="C472" s="2"/>
      <c r="D472" s="2"/>
      <c r="F472" s="1"/>
      <c r="G472" s="2"/>
      <c r="AL472" s="2"/>
      <c r="AM472" s="3"/>
      <c r="AN472" s="3"/>
      <c r="AO472" s="3"/>
      <c r="AQ472" s="1"/>
      <c r="AR472" s="1"/>
      <c r="AS472" s="1"/>
    </row>
    <row r="473" spans="2:45" ht="15.75" customHeight="1">
      <c r="B473" s="2"/>
      <c r="C473" s="2"/>
      <c r="D473" s="2"/>
      <c r="F473" s="1"/>
      <c r="G473" s="2"/>
      <c r="AL473" s="2"/>
      <c r="AM473" s="3"/>
      <c r="AN473" s="3"/>
      <c r="AO473" s="3"/>
      <c r="AQ473" s="1"/>
      <c r="AR473" s="1"/>
      <c r="AS473" s="1"/>
    </row>
    <row r="474" spans="2:45" ht="15.75" customHeight="1">
      <c r="B474" s="2"/>
      <c r="C474" s="2"/>
      <c r="D474" s="2"/>
      <c r="F474" s="1"/>
      <c r="G474" s="2"/>
      <c r="AL474" s="2"/>
      <c r="AM474" s="3"/>
      <c r="AN474" s="3"/>
      <c r="AO474" s="3"/>
      <c r="AQ474" s="1"/>
      <c r="AR474" s="1"/>
      <c r="AS474" s="1"/>
    </row>
    <row r="475" spans="2:45" ht="15.75" customHeight="1">
      <c r="B475" s="2"/>
      <c r="C475" s="2"/>
      <c r="D475" s="2"/>
      <c r="F475" s="1"/>
      <c r="G475" s="2"/>
      <c r="AL475" s="2"/>
      <c r="AM475" s="3"/>
      <c r="AN475" s="3"/>
      <c r="AO475" s="3"/>
      <c r="AQ475" s="1"/>
      <c r="AR475" s="1"/>
      <c r="AS475" s="1"/>
    </row>
    <row r="476" spans="2:45" ht="15.75" customHeight="1">
      <c r="B476" s="2"/>
      <c r="C476" s="2"/>
      <c r="D476" s="2"/>
      <c r="F476" s="1"/>
      <c r="G476" s="2"/>
      <c r="AL476" s="2"/>
      <c r="AM476" s="3"/>
      <c r="AN476" s="3"/>
      <c r="AO476" s="3"/>
      <c r="AQ476" s="1"/>
      <c r="AR476" s="1"/>
      <c r="AS476" s="1"/>
    </row>
    <row r="477" spans="2:45" ht="15.75" customHeight="1">
      <c r="B477" s="2"/>
      <c r="C477" s="2"/>
      <c r="D477" s="2"/>
      <c r="F477" s="1"/>
      <c r="G477" s="2"/>
      <c r="AL477" s="2"/>
      <c r="AM477" s="3"/>
      <c r="AN477" s="3"/>
      <c r="AO477" s="3"/>
      <c r="AQ477" s="1"/>
      <c r="AR477" s="1"/>
      <c r="AS477" s="1"/>
    </row>
    <row r="478" spans="2:45" ht="15.75" customHeight="1">
      <c r="B478" s="2"/>
      <c r="C478" s="2"/>
      <c r="D478" s="2"/>
      <c r="F478" s="1"/>
      <c r="G478" s="2"/>
      <c r="AL478" s="2"/>
      <c r="AM478" s="3"/>
      <c r="AN478" s="3"/>
      <c r="AO478" s="3"/>
      <c r="AQ478" s="1"/>
      <c r="AR478" s="1"/>
      <c r="AS478" s="1"/>
    </row>
    <row r="479" spans="2:45" ht="15.75" customHeight="1">
      <c r="B479" s="2"/>
      <c r="C479" s="2"/>
      <c r="D479" s="2"/>
      <c r="F479" s="1"/>
      <c r="G479" s="2"/>
      <c r="AL479" s="2"/>
      <c r="AM479" s="3"/>
      <c r="AN479" s="3"/>
      <c r="AO479" s="3"/>
      <c r="AQ479" s="1"/>
      <c r="AR479" s="1"/>
      <c r="AS479" s="1"/>
    </row>
    <row r="480" spans="2:45" ht="15.75" customHeight="1">
      <c r="B480" s="2"/>
      <c r="C480" s="2"/>
      <c r="D480" s="2"/>
      <c r="F480" s="1"/>
      <c r="G480" s="2"/>
      <c r="AL480" s="2"/>
      <c r="AM480" s="3"/>
      <c r="AN480" s="3"/>
      <c r="AO480" s="3"/>
      <c r="AQ480" s="1"/>
      <c r="AR480" s="1"/>
      <c r="AS480" s="1"/>
    </row>
    <row r="481" spans="2:45" ht="15.75" customHeight="1">
      <c r="B481" s="2"/>
      <c r="C481" s="2"/>
      <c r="D481" s="2"/>
      <c r="F481" s="1"/>
      <c r="G481" s="2"/>
      <c r="AL481" s="2"/>
      <c r="AM481" s="3"/>
      <c r="AN481" s="3"/>
      <c r="AO481" s="3"/>
      <c r="AQ481" s="1"/>
      <c r="AR481" s="1"/>
      <c r="AS481" s="1"/>
    </row>
    <row r="482" spans="2:45" ht="15.75" customHeight="1">
      <c r="B482" s="2"/>
      <c r="C482" s="2"/>
      <c r="D482" s="2"/>
      <c r="F482" s="1"/>
      <c r="G482" s="2"/>
      <c r="AL482" s="2"/>
      <c r="AM482" s="3"/>
      <c r="AN482" s="3"/>
      <c r="AO482" s="3"/>
      <c r="AQ482" s="1"/>
      <c r="AR482" s="1"/>
      <c r="AS482" s="1"/>
    </row>
    <row r="483" spans="2:45" ht="15.75" customHeight="1">
      <c r="B483" s="2"/>
      <c r="C483" s="2"/>
      <c r="D483" s="2"/>
      <c r="F483" s="1"/>
      <c r="G483" s="2"/>
      <c r="AL483" s="2"/>
      <c r="AM483" s="3"/>
      <c r="AN483" s="3"/>
      <c r="AO483" s="3"/>
      <c r="AQ483" s="1"/>
      <c r="AR483" s="1"/>
      <c r="AS483" s="1"/>
    </row>
    <row r="484" spans="2:45" ht="15.75" customHeight="1">
      <c r="B484" s="2"/>
      <c r="C484" s="2"/>
      <c r="D484" s="2"/>
      <c r="F484" s="1"/>
      <c r="G484" s="2"/>
      <c r="AL484" s="2"/>
      <c r="AM484" s="3"/>
      <c r="AN484" s="3"/>
      <c r="AO484" s="3"/>
      <c r="AQ484" s="1"/>
      <c r="AR484" s="1"/>
      <c r="AS484" s="1"/>
    </row>
    <row r="485" spans="2:45" ht="15.75" customHeight="1">
      <c r="B485" s="2"/>
      <c r="C485" s="2"/>
      <c r="D485" s="2"/>
      <c r="F485" s="1"/>
      <c r="G485" s="2"/>
      <c r="AL485" s="2"/>
      <c r="AM485" s="3"/>
      <c r="AN485" s="3"/>
      <c r="AO485" s="3"/>
      <c r="AQ485" s="1"/>
      <c r="AR485" s="1"/>
      <c r="AS485" s="1"/>
    </row>
    <row r="486" spans="2:45" ht="15.75" customHeight="1">
      <c r="B486" s="2"/>
      <c r="C486" s="2"/>
      <c r="D486" s="2"/>
      <c r="F486" s="1"/>
      <c r="G486" s="2"/>
      <c r="AL486" s="2"/>
      <c r="AM486" s="3"/>
      <c r="AN486" s="3"/>
      <c r="AO486" s="3"/>
      <c r="AQ486" s="1"/>
      <c r="AR486" s="1"/>
      <c r="AS486" s="1"/>
    </row>
    <row r="487" spans="2:45" ht="15.75" customHeight="1">
      <c r="B487" s="2"/>
      <c r="C487" s="2"/>
      <c r="D487" s="2"/>
      <c r="F487" s="1"/>
      <c r="G487" s="2"/>
      <c r="AL487" s="2"/>
      <c r="AM487" s="3"/>
      <c r="AN487" s="3"/>
      <c r="AO487" s="3"/>
      <c r="AQ487" s="1"/>
      <c r="AR487" s="1"/>
      <c r="AS487" s="1"/>
    </row>
    <row r="488" spans="2:45" ht="15.75" customHeight="1">
      <c r="B488" s="2"/>
      <c r="C488" s="2"/>
      <c r="D488" s="2"/>
      <c r="F488" s="1"/>
      <c r="G488" s="2"/>
      <c r="AL488" s="2"/>
      <c r="AM488" s="3"/>
      <c r="AN488" s="3"/>
      <c r="AO488" s="3"/>
      <c r="AQ488" s="1"/>
      <c r="AR488" s="1"/>
      <c r="AS488" s="1"/>
    </row>
    <row r="489" spans="2:45" ht="15.75" customHeight="1">
      <c r="B489" s="2"/>
      <c r="C489" s="2"/>
      <c r="D489" s="2"/>
      <c r="F489" s="1"/>
      <c r="G489" s="2"/>
      <c r="AL489" s="2"/>
      <c r="AM489" s="3"/>
      <c r="AN489" s="3"/>
      <c r="AO489" s="3"/>
      <c r="AQ489" s="1"/>
      <c r="AR489" s="1"/>
      <c r="AS489" s="1"/>
    </row>
    <row r="490" spans="2:45" ht="15.75" customHeight="1">
      <c r="B490" s="2"/>
      <c r="C490" s="2"/>
      <c r="D490" s="2"/>
      <c r="F490" s="1"/>
      <c r="G490" s="2"/>
      <c r="AL490" s="2"/>
      <c r="AM490" s="3"/>
      <c r="AN490" s="3"/>
      <c r="AO490" s="3"/>
      <c r="AQ490" s="1"/>
      <c r="AR490" s="1"/>
      <c r="AS490" s="1"/>
    </row>
    <row r="491" spans="2:45" ht="15.75" customHeight="1">
      <c r="B491" s="2"/>
      <c r="C491" s="2"/>
      <c r="D491" s="2"/>
      <c r="F491" s="1"/>
      <c r="G491" s="2"/>
      <c r="AL491" s="2"/>
      <c r="AM491" s="3"/>
      <c r="AN491" s="3"/>
      <c r="AO491" s="3"/>
      <c r="AQ491" s="1"/>
      <c r="AR491" s="1"/>
      <c r="AS491" s="1"/>
    </row>
    <row r="492" spans="2:45" ht="15.75" customHeight="1">
      <c r="B492" s="2"/>
      <c r="C492" s="2"/>
      <c r="D492" s="2"/>
      <c r="F492" s="1"/>
      <c r="G492" s="2"/>
      <c r="AL492" s="2"/>
      <c r="AM492" s="3"/>
      <c r="AN492" s="3"/>
      <c r="AO492" s="3"/>
      <c r="AQ492" s="1"/>
      <c r="AR492" s="1"/>
      <c r="AS492" s="1"/>
    </row>
    <row r="493" spans="2:45" ht="15.75" customHeight="1">
      <c r="B493" s="2"/>
      <c r="C493" s="2"/>
      <c r="D493" s="2"/>
      <c r="F493" s="1"/>
      <c r="G493" s="2"/>
      <c r="AL493" s="2"/>
      <c r="AM493" s="3"/>
      <c r="AN493" s="3"/>
      <c r="AO493" s="3"/>
      <c r="AQ493" s="1"/>
      <c r="AR493" s="1"/>
      <c r="AS493" s="1"/>
    </row>
    <row r="494" spans="2:45" ht="15.75" customHeight="1">
      <c r="B494" s="2"/>
      <c r="C494" s="2"/>
      <c r="D494" s="2"/>
      <c r="F494" s="1"/>
      <c r="G494" s="2"/>
      <c r="AL494" s="2"/>
      <c r="AM494" s="3"/>
      <c r="AN494" s="3"/>
      <c r="AO494" s="3"/>
      <c r="AQ494" s="1"/>
      <c r="AR494" s="1"/>
      <c r="AS494" s="1"/>
    </row>
    <row r="495" spans="2:45" ht="15.75" customHeight="1">
      <c r="B495" s="2"/>
      <c r="C495" s="2"/>
      <c r="D495" s="2"/>
      <c r="F495" s="1"/>
      <c r="G495" s="2"/>
      <c r="AL495" s="2"/>
      <c r="AM495" s="3"/>
      <c r="AN495" s="3"/>
      <c r="AO495" s="3"/>
      <c r="AQ495" s="1"/>
      <c r="AR495" s="1"/>
      <c r="AS495" s="1"/>
    </row>
    <row r="496" spans="2:45" ht="15.75" customHeight="1">
      <c r="B496" s="2"/>
      <c r="C496" s="2"/>
      <c r="D496" s="2"/>
      <c r="F496" s="1"/>
      <c r="G496" s="2"/>
      <c r="AL496" s="2"/>
      <c r="AM496" s="3"/>
      <c r="AN496" s="3"/>
      <c r="AO496" s="3"/>
      <c r="AQ496" s="1"/>
      <c r="AR496" s="1"/>
      <c r="AS496" s="1"/>
    </row>
    <row r="497" spans="2:45" ht="15.75" customHeight="1">
      <c r="B497" s="2"/>
      <c r="C497" s="2"/>
      <c r="D497" s="2"/>
      <c r="F497" s="1"/>
      <c r="G497" s="2"/>
      <c r="AL497" s="2"/>
      <c r="AM497" s="3"/>
      <c r="AN497" s="3"/>
      <c r="AO497" s="3"/>
      <c r="AQ497" s="1"/>
      <c r="AR497" s="1"/>
      <c r="AS497" s="1"/>
    </row>
    <row r="498" spans="2:45" ht="15.75" customHeight="1">
      <c r="B498" s="2"/>
      <c r="C498" s="2"/>
      <c r="D498" s="2"/>
      <c r="F498" s="1"/>
      <c r="G498" s="2"/>
      <c r="AL498" s="2"/>
      <c r="AM498" s="3"/>
      <c r="AN498" s="3"/>
      <c r="AO498" s="3"/>
      <c r="AQ498" s="1"/>
      <c r="AR498" s="1"/>
      <c r="AS498" s="1"/>
    </row>
    <row r="499" spans="2:45" ht="15.75" customHeight="1">
      <c r="B499" s="2"/>
      <c r="C499" s="2"/>
      <c r="D499" s="2"/>
      <c r="F499" s="1"/>
      <c r="G499" s="2"/>
      <c r="AL499" s="2"/>
      <c r="AM499" s="3"/>
      <c r="AN499" s="3"/>
      <c r="AO499" s="3"/>
      <c r="AQ499" s="1"/>
      <c r="AR499" s="1"/>
      <c r="AS499" s="1"/>
    </row>
    <row r="500" spans="2:45" ht="15.75" customHeight="1">
      <c r="B500" s="2"/>
      <c r="C500" s="2"/>
      <c r="D500" s="2"/>
      <c r="F500" s="1"/>
      <c r="G500" s="2"/>
      <c r="AL500" s="2"/>
      <c r="AM500" s="3"/>
      <c r="AN500" s="3"/>
      <c r="AO500" s="3"/>
      <c r="AQ500" s="1"/>
      <c r="AR500" s="1"/>
      <c r="AS500" s="1"/>
    </row>
    <row r="501" spans="2:45" ht="15.75" customHeight="1">
      <c r="B501" s="2"/>
      <c r="C501" s="2"/>
      <c r="D501" s="2"/>
      <c r="F501" s="1"/>
      <c r="G501" s="2"/>
      <c r="AL501" s="2"/>
      <c r="AM501" s="3"/>
      <c r="AN501" s="3"/>
      <c r="AO501" s="3"/>
      <c r="AQ501" s="1"/>
      <c r="AR501" s="1"/>
      <c r="AS501" s="1"/>
    </row>
    <row r="502" spans="2:45" ht="15.75" customHeight="1">
      <c r="B502" s="2"/>
      <c r="C502" s="2"/>
      <c r="D502" s="2"/>
      <c r="F502" s="1"/>
      <c r="G502" s="2"/>
      <c r="AL502" s="2"/>
      <c r="AM502" s="3"/>
      <c r="AN502" s="3"/>
      <c r="AO502" s="3"/>
      <c r="AQ502" s="1"/>
      <c r="AR502" s="1"/>
      <c r="AS502" s="1"/>
    </row>
    <row r="503" spans="2:45" ht="15.75" customHeight="1">
      <c r="B503" s="2"/>
      <c r="C503" s="2"/>
      <c r="D503" s="2"/>
      <c r="F503" s="1"/>
      <c r="G503" s="2"/>
      <c r="AL503" s="2"/>
      <c r="AM503" s="3"/>
      <c r="AN503" s="3"/>
      <c r="AO503" s="3"/>
      <c r="AQ503" s="1"/>
      <c r="AR503" s="1"/>
      <c r="AS503" s="1"/>
    </row>
    <row r="504" spans="2:45" ht="15.75" customHeight="1">
      <c r="B504" s="2"/>
      <c r="C504" s="2"/>
      <c r="D504" s="2"/>
      <c r="F504" s="1"/>
      <c r="G504" s="2"/>
      <c r="AL504" s="2"/>
      <c r="AM504" s="3"/>
      <c r="AN504" s="3"/>
      <c r="AO504" s="3"/>
      <c r="AQ504" s="1"/>
      <c r="AR504" s="1"/>
      <c r="AS504" s="1"/>
    </row>
    <row r="505" spans="2:45" ht="15.75" customHeight="1">
      <c r="B505" s="2"/>
      <c r="C505" s="2"/>
      <c r="D505" s="2"/>
      <c r="F505" s="1"/>
      <c r="G505" s="2"/>
      <c r="AL505" s="2"/>
      <c r="AM505" s="3"/>
      <c r="AN505" s="3"/>
      <c r="AO505" s="3"/>
      <c r="AQ505" s="1"/>
      <c r="AR505" s="1"/>
      <c r="AS505" s="1"/>
    </row>
    <row r="506" spans="2:45" ht="15.75" customHeight="1">
      <c r="B506" s="2"/>
      <c r="C506" s="2"/>
      <c r="D506" s="2"/>
      <c r="F506" s="1"/>
      <c r="G506" s="2"/>
      <c r="AL506" s="2"/>
      <c r="AM506" s="3"/>
      <c r="AN506" s="3"/>
      <c r="AO506" s="3"/>
      <c r="AQ506" s="1"/>
      <c r="AR506" s="1"/>
      <c r="AS506" s="1"/>
    </row>
    <row r="507" spans="2:45" ht="15.75" customHeight="1">
      <c r="B507" s="2"/>
      <c r="C507" s="2"/>
      <c r="D507" s="2"/>
      <c r="F507" s="1"/>
      <c r="G507" s="2"/>
      <c r="AL507" s="2"/>
      <c r="AM507" s="3"/>
      <c r="AN507" s="3"/>
      <c r="AO507" s="3"/>
      <c r="AQ507" s="1"/>
      <c r="AR507" s="1"/>
      <c r="AS507" s="1"/>
    </row>
    <row r="508" spans="2:45" ht="15.75" customHeight="1">
      <c r="B508" s="2"/>
      <c r="C508" s="2"/>
      <c r="D508" s="2"/>
      <c r="F508" s="1"/>
      <c r="G508" s="2"/>
      <c r="AL508" s="2"/>
      <c r="AM508" s="3"/>
      <c r="AN508" s="3"/>
      <c r="AO508" s="3"/>
      <c r="AQ508" s="1"/>
      <c r="AR508" s="1"/>
      <c r="AS508" s="1"/>
    </row>
    <row r="509" spans="2:45" ht="15.75" customHeight="1">
      <c r="B509" s="2"/>
      <c r="C509" s="2"/>
      <c r="D509" s="2"/>
      <c r="F509" s="1"/>
      <c r="G509" s="2"/>
      <c r="AL509" s="2"/>
      <c r="AM509" s="3"/>
      <c r="AN509" s="3"/>
      <c r="AO509" s="3"/>
      <c r="AQ509" s="1"/>
      <c r="AR509" s="1"/>
      <c r="AS509" s="1"/>
    </row>
    <row r="510" spans="2:45" ht="15.75" customHeight="1">
      <c r="B510" s="2"/>
      <c r="C510" s="2"/>
      <c r="D510" s="2"/>
      <c r="F510" s="1"/>
      <c r="G510" s="2"/>
      <c r="AL510" s="2"/>
      <c r="AM510" s="3"/>
      <c r="AN510" s="3"/>
      <c r="AO510" s="3"/>
      <c r="AQ510" s="1"/>
      <c r="AR510" s="1"/>
      <c r="AS510" s="1"/>
    </row>
    <row r="511" spans="2:45" ht="15.75" customHeight="1">
      <c r="B511" s="2"/>
      <c r="C511" s="2"/>
      <c r="D511" s="2"/>
      <c r="F511" s="1"/>
      <c r="G511" s="2"/>
      <c r="AL511" s="2"/>
      <c r="AM511" s="3"/>
      <c r="AN511" s="3"/>
      <c r="AO511" s="3"/>
      <c r="AQ511" s="1"/>
      <c r="AR511" s="1"/>
      <c r="AS511" s="1"/>
    </row>
    <row r="512" spans="2:45" ht="15.75" customHeight="1">
      <c r="B512" s="2"/>
      <c r="C512" s="2"/>
      <c r="D512" s="2"/>
      <c r="F512" s="1"/>
      <c r="G512" s="2"/>
      <c r="AL512" s="2"/>
      <c r="AM512" s="3"/>
      <c r="AN512" s="3"/>
      <c r="AO512" s="3"/>
      <c r="AQ512" s="1"/>
      <c r="AR512" s="1"/>
      <c r="AS512" s="1"/>
    </row>
    <row r="513" spans="2:45" ht="15.75" customHeight="1">
      <c r="B513" s="2"/>
      <c r="C513" s="2"/>
      <c r="D513" s="2"/>
      <c r="F513" s="1"/>
      <c r="G513" s="2"/>
      <c r="AL513" s="2"/>
      <c r="AM513" s="3"/>
      <c r="AN513" s="3"/>
      <c r="AO513" s="3"/>
      <c r="AQ513" s="1"/>
      <c r="AR513" s="1"/>
      <c r="AS513" s="1"/>
    </row>
    <row r="514" spans="2:45" ht="15.75" customHeight="1">
      <c r="B514" s="2"/>
      <c r="C514" s="2"/>
      <c r="D514" s="2"/>
      <c r="F514" s="1"/>
      <c r="G514" s="2"/>
      <c r="AL514" s="2"/>
      <c r="AM514" s="3"/>
      <c r="AN514" s="3"/>
      <c r="AO514" s="3"/>
      <c r="AQ514" s="1"/>
      <c r="AR514" s="1"/>
      <c r="AS514" s="1"/>
    </row>
    <row r="515" spans="2:45" ht="15.75" customHeight="1">
      <c r="B515" s="2"/>
      <c r="C515" s="2"/>
      <c r="D515" s="2"/>
      <c r="F515" s="1"/>
      <c r="G515" s="2"/>
      <c r="AL515" s="2"/>
      <c r="AM515" s="3"/>
      <c r="AN515" s="3"/>
      <c r="AO515" s="3"/>
      <c r="AQ515" s="1"/>
      <c r="AR515" s="1"/>
      <c r="AS515" s="1"/>
    </row>
    <row r="516" spans="2:45" ht="15.75" customHeight="1">
      <c r="B516" s="2"/>
      <c r="C516" s="2"/>
      <c r="D516" s="2"/>
      <c r="F516" s="1"/>
      <c r="G516" s="2"/>
      <c r="AL516" s="2"/>
      <c r="AM516" s="3"/>
      <c r="AN516" s="3"/>
      <c r="AO516" s="3"/>
      <c r="AQ516" s="1"/>
      <c r="AR516" s="1"/>
      <c r="AS516" s="1"/>
    </row>
    <row r="517" spans="2:45" ht="15.75" customHeight="1">
      <c r="B517" s="2"/>
      <c r="C517" s="2"/>
      <c r="D517" s="2"/>
      <c r="F517" s="1"/>
      <c r="G517" s="2"/>
      <c r="AL517" s="2"/>
      <c r="AM517" s="3"/>
      <c r="AN517" s="3"/>
      <c r="AO517" s="3"/>
      <c r="AQ517" s="1"/>
      <c r="AR517" s="1"/>
      <c r="AS517" s="1"/>
    </row>
    <row r="518" spans="2:45" ht="15.75" customHeight="1">
      <c r="B518" s="2"/>
      <c r="C518" s="2"/>
      <c r="D518" s="2"/>
      <c r="F518" s="1"/>
      <c r="G518" s="2"/>
      <c r="AL518" s="2"/>
      <c r="AM518" s="3"/>
      <c r="AN518" s="3"/>
      <c r="AO518" s="3"/>
      <c r="AQ518" s="1"/>
      <c r="AR518" s="1"/>
      <c r="AS518" s="1"/>
    </row>
    <row r="519" spans="2:45" ht="15.75" customHeight="1">
      <c r="B519" s="2"/>
      <c r="C519" s="2"/>
      <c r="D519" s="2"/>
      <c r="F519" s="1"/>
      <c r="G519" s="2"/>
      <c r="AL519" s="2"/>
      <c r="AM519" s="3"/>
      <c r="AN519" s="3"/>
      <c r="AO519" s="3"/>
      <c r="AQ519" s="1"/>
      <c r="AR519" s="1"/>
      <c r="AS519" s="1"/>
    </row>
    <row r="520" spans="2:45" ht="15.75" customHeight="1">
      <c r="B520" s="2"/>
      <c r="C520" s="2"/>
      <c r="D520" s="2"/>
      <c r="F520" s="1"/>
      <c r="G520" s="2"/>
      <c r="AL520" s="2"/>
      <c r="AM520" s="3"/>
      <c r="AN520" s="3"/>
      <c r="AO520" s="3"/>
      <c r="AQ520" s="1"/>
      <c r="AR520" s="1"/>
      <c r="AS520" s="1"/>
    </row>
    <row r="521" spans="2:45" ht="15.75" customHeight="1">
      <c r="B521" s="2"/>
      <c r="C521" s="2"/>
      <c r="D521" s="2"/>
      <c r="F521" s="1"/>
      <c r="G521" s="2"/>
      <c r="AL521" s="2"/>
      <c r="AM521" s="3"/>
      <c r="AN521" s="3"/>
      <c r="AO521" s="3"/>
      <c r="AQ521" s="1"/>
      <c r="AR521" s="1"/>
      <c r="AS521" s="1"/>
    </row>
    <row r="522" spans="2:45" ht="15.75" customHeight="1">
      <c r="B522" s="2"/>
      <c r="C522" s="2"/>
      <c r="D522" s="2"/>
      <c r="F522" s="1"/>
      <c r="G522" s="2"/>
      <c r="AL522" s="2"/>
      <c r="AM522" s="3"/>
      <c r="AN522" s="3"/>
      <c r="AO522" s="3"/>
      <c r="AQ522" s="1"/>
      <c r="AR522" s="1"/>
      <c r="AS522" s="1"/>
    </row>
    <row r="523" spans="2:45" ht="15.75" customHeight="1">
      <c r="B523" s="2"/>
      <c r="C523" s="2"/>
      <c r="D523" s="2"/>
      <c r="F523" s="1"/>
      <c r="G523" s="2"/>
      <c r="AL523" s="2"/>
      <c r="AM523" s="3"/>
      <c r="AN523" s="3"/>
      <c r="AO523" s="3"/>
      <c r="AQ523" s="1"/>
      <c r="AR523" s="1"/>
      <c r="AS523" s="1"/>
    </row>
    <row r="524" spans="2:45" ht="15.75" customHeight="1">
      <c r="B524" s="2"/>
      <c r="C524" s="2"/>
      <c r="D524" s="2"/>
      <c r="F524" s="1"/>
      <c r="G524" s="2"/>
      <c r="AL524" s="2"/>
      <c r="AM524" s="3"/>
      <c r="AN524" s="3"/>
      <c r="AO524" s="3"/>
      <c r="AQ524" s="1"/>
      <c r="AR524" s="1"/>
      <c r="AS524" s="1"/>
    </row>
    <row r="525" spans="2:45" ht="15.75" customHeight="1">
      <c r="B525" s="2"/>
      <c r="C525" s="2"/>
      <c r="D525" s="2"/>
      <c r="F525" s="1"/>
      <c r="G525" s="2"/>
      <c r="AL525" s="2"/>
      <c r="AM525" s="3"/>
      <c r="AN525" s="3"/>
      <c r="AO525" s="3"/>
      <c r="AQ525" s="1"/>
      <c r="AR525" s="1"/>
      <c r="AS525" s="1"/>
    </row>
    <row r="526" spans="2:45" ht="15.75" customHeight="1">
      <c r="B526" s="2"/>
      <c r="C526" s="2"/>
      <c r="D526" s="2"/>
      <c r="F526" s="1"/>
      <c r="G526" s="2"/>
      <c r="AL526" s="2"/>
      <c r="AM526" s="3"/>
      <c r="AN526" s="3"/>
      <c r="AO526" s="3"/>
      <c r="AQ526" s="1"/>
      <c r="AR526" s="1"/>
      <c r="AS526" s="1"/>
    </row>
    <row r="527" spans="2:45" ht="15.75" customHeight="1">
      <c r="B527" s="2"/>
      <c r="C527" s="2"/>
      <c r="D527" s="2"/>
      <c r="F527" s="1"/>
      <c r="G527" s="2"/>
      <c r="AL527" s="2"/>
      <c r="AM527" s="3"/>
      <c r="AN527" s="3"/>
      <c r="AO527" s="3"/>
      <c r="AQ527" s="1"/>
      <c r="AR527" s="1"/>
      <c r="AS527" s="1"/>
    </row>
    <row r="528" spans="2:45" ht="15.75" customHeight="1">
      <c r="B528" s="2"/>
      <c r="C528" s="2"/>
      <c r="D528" s="2"/>
      <c r="F528" s="1"/>
      <c r="G528" s="2"/>
      <c r="AL528" s="2"/>
      <c r="AM528" s="3"/>
      <c r="AN528" s="3"/>
      <c r="AO528" s="3"/>
      <c r="AQ528" s="1"/>
      <c r="AR528" s="1"/>
      <c r="AS528" s="1"/>
    </row>
    <row r="529" spans="2:45" ht="15.75" customHeight="1">
      <c r="B529" s="2"/>
      <c r="C529" s="2"/>
      <c r="D529" s="2"/>
      <c r="F529" s="1"/>
      <c r="G529" s="2"/>
      <c r="AL529" s="2"/>
      <c r="AM529" s="3"/>
      <c r="AN529" s="3"/>
      <c r="AO529" s="3"/>
      <c r="AQ529" s="1"/>
      <c r="AR529" s="1"/>
      <c r="AS529" s="1"/>
    </row>
    <row r="530" spans="2:45" ht="15.75" customHeight="1">
      <c r="B530" s="2"/>
      <c r="C530" s="2"/>
      <c r="D530" s="2"/>
      <c r="F530" s="1"/>
      <c r="G530" s="2"/>
      <c r="AL530" s="2"/>
      <c r="AM530" s="3"/>
      <c r="AN530" s="3"/>
      <c r="AO530" s="3"/>
      <c r="AQ530" s="1"/>
      <c r="AR530" s="1"/>
      <c r="AS530" s="1"/>
    </row>
    <row r="531" spans="2:45" ht="15.75" customHeight="1">
      <c r="B531" s="2"/>
      <c r="C531" s="2"/>
      <c r="D531" s="2"/>
      <c r="F531" s="1"/>
      <c r="G531" s="2"/>
      <c r="AL531" s="2"/>
      <c r="AM531" s="3"/>
      <c r="AN531" s="3"/>
      <c r="AO531" s="3"/>
      <c r="AQ531" s="1"/>
      <c r="AR531" s="1"/>
      <c r="AS531" s="1"/>
    </row>
    <row r="532" spans="2:45" ht="15.75" customHeight="1">
      <c r="B532" s="2"/>
      <c r="C532" s="2"/>
      <c r="D532" s="2"/>
      <c r="F532" s="1"/>
      <c r="G532" s="2"/>
      <c r="AL532" s="2"/>
      <c r="AM532" s="3"/>
      <c r="AN532" s="3"/>
      <c r="AO532" s="3"/>
      <c r="AQ532" s="1"/>
      <c r="AR532" s="1"/>
      <c r="AS532" s="1"/>
    </row>
    <row r="533" spans="2:45" ht="15.75" customHeight="1">
      <c r="B533" s="2"/>
      <c r="C533" s="2"/>
      <c r="D533" s="2"/>
      <c r="F533" s="1"/>
      <c r="G533" s="2"/>
      <c r="AL533" s="2"/>
      <c r="AM533" s="3"/>
      <c r="AN533" s="3"/>
      <c r="AO533" s="3"/>
      <c r="AQ533" s="1"/>
      <c r="AR533" s="1"/>
      <c r="AS533" s="1"/>
    </row>
    <row r="534" spans="2:45" ht="15.75" customHeight="1">
      <c r="B534" s="2"/>
      <c r="C534" s="2"/>
      <c r="D534" s="2"/>
      <c r="F534" s="1"/>
      <c r="G534" s="2"/>
      <c r="AL534" s="2"/>
      <c r="AM534" s="3"/>
      <c r="AN534" s="3"/>
      <c r="AO534" s="3"/>
      <c r="AQ534" s="1"/>
      <c r="AR534" s="1"/>
      <c r="AS534" s="1"/>
    </row>
    <row r="535" spans="2:45" ht="15.75" customHeight="1">
      <c r="B535" s="2"/>
      <c r="C535" s="2"/>
      <c r="D535" s="2"/>
      <c r="F535" s="1"/>
      <c r="G535" s="2"/>
      <c r="AL535" s="2"/>
      <c r="AM535" s="3"/>
      <c r="AN535" s="3"/>
      <c r="AO535" s="3"/>
      <c r="AQ535" s="1"/>
      <c r="AR535" s="1"/>
      <c r="AS535" s="1"/>
    </row>
    <row r="536" spans="2:45" ht="15.75" customHeight="1">
      <c r="B536" s="2"/>
      <c r="C536" s="2"/>
      <c r="D536" s="2"/>
      <c r="F536" s="1"/>
      <c r="G536" s="2"/>
      <c r="AL536" s="2"/>
      <c r="AM536" s="3"/>
      <c r="AN536" s="3"/>
      <c r="AO536" s="3"/>
      <c r="AQ536" s="1"/>
      <c r="AR536" s="1"/>
      <c r="AS536" s="1"/>
    </row>
    <row r="537" spans="2:45" ht="15.75" customHeight="1">
      <c r="B537" s="2"/>
      <c r="C537" s="2"/>
      <c r="D537" s="2"/>
      <c r="F537" s="1"/>
      <c r="G537" s="2"/>
      <c r="AL537" s="2"/>
      <c r="AM537" s="3"/>
      <c r="AN537" s="3"/>
      <c r="AO537" s="3"/>
      <c r="AQ537" s="1"/>
      <c r="AR537" s="1"/>
      <c r="AS537" s="1"/>
    </row>
    <row r="538" spans="2:45" ht="15.75" customHeight="1">
      <c r="B538" s="2"/>
      <c r="C538" s="2"/>
      <c r="D538" s="2"/>
      <c r="F538" s="1"/>
      <c r="G538" s="2"/>
      <c r="AL538" s="2"/>
      <c r="AM538" s="3"/>
      <c r="AN538" s="3"/>
      <c r="AO538" s="3"/>
      <c r="AQ538" s="1"/>
      <c r="AR538" s="1"/>
      <c r="AS538" s="1"/>
    </row>
    <row r="539" spans="2:45" ht="15.75" customHeight="1">
      <c r="B539" s="2"/>
      <c r="C539" s="2"/>
      <c r="D539" s="2"/>
      <c r="F539" s="1"/>
      <c r="G539" s="2"/>
      <c r="AL539" s="2"/>
      <c r="AM539" s="3"/>
      <c r="AN539" s="3"/>
      <c r="AO539" s="3"/>
      <c r="AQ539" s="1"/>
      <c r="AR539" s="1"/>
      <c r="AS539" s="1"/>
    </row>
    <row r="540" spans="2:45" ht="15.75" customHeight="1">
      <c r="B540" s="2"/>
      <c r="C540" s="2"/>
      <c r="D540" s="2"/>
      <c r="F540" s="1"/>
      <c r="G540" s="2"/>
      <c r="AL540" s="2"/>
      <c r="AM540" s="3"/>
      <c r="AN540" s="3"/>
      <c r="AO540" s="3"/>
      <c r="AQ540" s="1"/>
      <c r="AR540" s="1"/>
      <c r="AS540" s="1"/>
    </row>
    <row r="541" spans="2:45" ht="15.75" customHeight="1">
      <c r="B541" s="2"/>
      <c r="C541" s="2"/>
      <c r="D541" s="2"/>
      <c r="F541" s="1"/>
      <c r="G541" s="2"/>
      <c r="AL541" s="2"/>
      <c r="AM541" s="3"/>
      <c r="AN541" s="3"/>
      <c r="AO541" s="3"/>
      <c r="AQ541" s="1"/>
      <c r="AR541" s="1"/>
      <c r="AS541" s="1"/>
    </row>
    <row r="542" spans="2:45" ht="15.75" customHeight="1">
      <c r="B542" s="2"/>
      <c r="C542" s="2"/>
      <c r="D542" s="2"/>
      <c r="F542" s="1"/>
      <c r="G542" s="2"/>
      <c r="AL542" s="2"/>
      <c r="AM542" s="3"/>
      <c r="AN542" s="3"/>
      <c r="AO542" s="3"/>
      <c r="AQ542" s="1"/>
      <c r="AR542" s="1"/>
      <c r="AS542" s="1"/>
    </row>
    <row r="543" spans="2:45" ht="15.75" customHeight="1">
      <c r="B543" s="2"/>
      <c r="C543" s="2"/>
      <c r="D543" s="2"/>
      <c r="F543" s="1"/>
      <c r="G543" s="2"/>
      <c r="AL543" s="2"/>
      <c r="AM543" s="3"/>
      <c r="AN543" s="3"/>
      <c r="AO543" s="3"/>
      <c r="AQ543" s="1"/>
      <c r="AR543" s="1"/>
      <c r="AS543" s="1"/>
    </row>
    <row r="544" spans="2:45" ht="15.75" customHeight="1">
      <c r="B544" s="2"/>
      <c r="C544" s="2"/>
      <c r="D544" s="2"/>
      <c r="F544" s="1"/>
      <c r="G544" s="2"/>
      <c r="AL544" s="2"/>
      <c r="AM544" s="3"/>
      <c r="AN544" s="3"/>
      <c r="AO544" s="3"/>
      <c r="AQ544" s="1"/>
      <c r="AR544" s="1"/>
      <c r="AS544" s="1"/>
    </row>
    <row r="545" spans="2:45" ht="15.75" customHeight="1">
      <c r="B545" s="2"/>
      <c r="C545" s="2"/>
      <c r="D545" s="2"/>
      <c r="F545" s="1"/>
      <c r="G545" s="2"/>
      <c r="AL545" s="2"/>
      <c r="AM545" s="3"/>
      <c r="AN545" s="3"/>
      <c r="AO545" s="3"/>
      <c r="AQ545" s="1"/>
      <c r="AR545" s="1"/>
      <c r="AS545" s="1"/>
    </row>
    <row r="546" spans="2:45" ht="15.75" customHeight="1">
      <c r="B546" s="2"/>
      <c r="C546" s="2"/>
      <c r="D546" s="2"/>
      <c r="F546" s="1"/>
      <c r="G546" s="2"/>
      <c r="AL546" s="2"/>
      <c r="AM546" s="3"/>
      <c r="AN546" s="3"/>
      <c r="AO546" s="3"/>
      <c r="AQ546" s="1"/>
      <c r="AR546" s="1"/>
      <c r="AS546" s="1"/>
    </row>
    <row r="547" spans="2:45" ht="15.75" customHeight="1">
      <c r="B547" s="2"/>
      <c r="C547" s="2"/>
      <c r="D547" s="2"/>
      <c r="F547" s="1"/>
      <c r="G547" s="2"/>
      <c r="AL547" s="2"/>
      <c r="AM547" s="3"/>
      <c r="AN547" s="3"/>
      <c r="AO547" s="3"/>
      <c r="AQ547" s="1"/>
      <c r="AR547" s="1"/>
      <c r="AS547" s="1"/>
    </row>
    <row r="548" spans="2:45" ht="15.75" customHeight="1">
      <c r="B548" s="2"/>
      <c r="C548" s="2"/>
      <c r="D548" s="2"/>
      <c r="F548" s="1"/>
      <c r="G548" s="2"/>
      <c r="AL548" s="2"/>
      <c r="AM548" s="3"/>
      <c r="AN548" s="3"/>
      <c r="AO548" s="3"/>
      <c r="AQ548" s="1"/>
      <c r="AR548" s="1"/>
      <c r="AS548" s="1"/>
    </row>
    <row r="549" spans="2:45" ht="15.75" customHeight="1">
      <c r="B549" s="2"/>
      <c r="C549" s="2"/>
      <c r="D549" s="2"/>
      <c r="F549" s="1"/>
      <c r="G549" s="2"/>
      <c r="AL549" s="2"/>
      <c r="AM549" s="3"/>
      <c r="AN549" s="3"/>
      <c r="AO549" s="3"/>
      <c r="AQ549" s="1"/>
      <c r="AR549" s="1"/>
      <c r="AS549" s="1"/>
    </row>
    <row r="550" spans="2:45" ht="15.75" customHeight="1">
      <c r="B550" s="2"/>
      <c r="C550" s="2"/>
      <c r="D550" s="2"/>
      <c r="F550" s="1"/>
      <c r="G550" s="2"/>
      <c r="AL550" s="2"/>
      <c r="AM550" s="3"/>
      <c r="AN550" s="3"/>
      <c r="AO550" s="3"/>
      <c r="AQ550" s="1"/>
      <c r="AR550" s="1"/>
      <c r="AS550" s="1"/>
    </row>
    <row r="551" spans="2:45" ht="15.75" customHeight="1">
      <c r="B551" s="2"/>
      <c r="C551" s="2"/>
      <c r="D551" s="2"/>
      <c r="F551" s="1"/>
      <c r="G551" s="2"/>
      <c r="AL551" s="2"/>
      <c r="AM551" s="3"/>
      <c r="AN551" s="3"/>
      <c r="AO551" s="3"/>
      <c r="AQ551" s="1"/>
      <c r="AR551" s="1"/>
      <c r="AS551" s="1"/>
    </row>
    <row r="552" spans="2:45" ht="15.75" customHeight="1">
      <c r="B552" s="2"/>
      <c r="C552" s="2"/>
      <c r="D552" s="2"/>
      <c r="F552" s="1"/>
      <c r="G552" s="2"/>
      <c r="AL552" s="2"/>
      <c r="AM552" s="3"/>
      <c r="AN552" s="3"/>
      <c r="AO552" s="3"/>
      <c r="AQ552" s="1"/>
      <c r="AR552" s="1"/>
      <c r="AS552" s="1"/>
    </row>
    <row r="553" spans="2:45" ht="15.75" customHeight="1">
      <c r="B553" s="2"/>
      <c r="C553" s="2"/>
      <c r="D553" s="2"/>
      <c r="F553" s="1"/>
      <c r="G553" s="2"/>
      <c r="AL553" s="2"/>
      <c r="AM553" s="3"/>
      <c r="AN553" s="3"/>
      <c r="AO553" s="3"/>
      <c r="AQ553" s="1"/>
      <c r="AR553" s="1"/>
      <c r="AS553" s="1"/>
    </row>
    <row r="554" spans="2:45" ht="15.75" customHeight="1">
      <c r="B554" s="2"/>
      <c r="C554" s="2"/>
      <c r="D554" s="2"/>
      <c r="F554" s="1"/>
      <c r="G554" s="2"/>
      <c r="AL554" s="2"/>
      <c r="AM554" s="3"/>
      <c r="AN554" s="3"/>
      <c r="AO554" s="3"/>
      <c r="AQ554" s="1"/>
      <c r="AR554" s="1"/>
      <c r="AS554" s="1"/>
    </row>
    <row r="555" spans="2:45" ht="15.75" customHeight="1">
      <c r="B555" s="2"/>
      <c r="C555" s="2"/>
      <c r="D555" s="2"/>
      <c r="F555" s="1"/>
      <c r="G555" s="2"/>
      <c r="AL555" s="2"/>
      <c r="AM555" s="3"/>
      <c r="AN555" s="3"/>
      <c r="AO555" s="3"/>
      <c r="AQ555" s="1"/>
      <c r="AR555" s="1"/>
      <c r="AS555" s="1"/>
    </row>
    <row r="556" spans="2:45" ht="15.75" customHeight="1">
      <c r="B556" s="2"/>
      <c r="C556" s="2"/>
      <c r="D556" s="2"/>
      <c r="F556" s="1"/>
      <c r="G556" s="2"/>
      <c r="AL556" s="2"/>
      <c r="AM556" s="3"/>
      <c r="AN556" s="3"/>
      <c r="AO556" s="3"/>
      <c r="AQ556" s="1"/>
      <c r="AR556" s="1"/>
      <c r="AS556" s="1"/>
    </row>
    <row r="557" spans="2:45" ht="15.75" customHeight="1">
      <c r="B557" s="2"/>
      <c r="C557" s="2"/>
      <c r="D557" s="2"/>
      <c r="F557" s="1"/>
      <c r="G557" s="2"/>
      <c r="AL557" s="2"/>
      <c r="AM557" s="3"/>
      <c r="AN557" s="3"/>
      <c r="AO557" s="3"/>
      <c r="AQ557" s="1"/>
      <c r="AR557" s="1"/>
      <c r="AS557" s="1"/>
    </row>
    <row r="558" spans="2:45" ht="15.75" customHeight="1">
      <c r="B558" s="2"/>
      <c r="C558" s="2"/>
      <c r="D558" s="2"/>
      <c r="F558" s="1"/>
      <c r="G558" s="2"/>
      <c r="AL558" s="2"/>
      <c r="AM558" s="3"/>
      <c r="AN558" s="3"/>
      <c r="AO558" s="3"/>
      <c r="AQ558" s="1"/>
      <c r="AR558" s="1"/>
      <c r="AS558" s="1"/>
    </row>
    <row r="559" spans="2:45" ht="15.75" customHeight="1">
      <c r="B559" s="2"/>
      <c r="C559" s="2"/>
      <c r="D559" s="2"/>
      <c r="F559" s="1"/>
      <c r="G559" s="2"/>
      <c r="AL559" s="2"/>
      <c r="AM559" s="3"/>
      <c r="AN559" s="3"/>
      <c r="AO559" s="3"/>
      <c r="AQ559" s="1"/>
      <c r="AR559" s="1"/>
      <c r="AS559" s="1"/>
    </row>
    <row r="560" spans="2:45" ht="15.75" customHeight="1">
      <c r="B560" s="2"/>
      <c r="C560" s="2"/>
      <c r="D560" s="2"/>
      <c r="F560" s="1"/>
      <c r="G560" s="2"/>
      <c r="AL560" s="2"/>
      <c r="AM560" s="3"/>
      <c r="AN560" s="3"/>
      <c r="AO560" s="3"/>
      <c r="AQ560" s="1"/>
      <c r="AR560" s="1"/>
      <c r="AS560" s="1"/>
    </row>
    <row r="561" spans="2:45" ht="15.75" customHeight="1">
      <c r="B561" s="2"/>
      <c r="C561" s="2"/>
      <c r="D561" s="2"/>
      <c r="F561" s="1"/>
      <c r="G561" s="2"/>
      <c r="AL561" s="2"/>
      <c r="AM561" s="3"/>
      <c r="AN561" s="3"/>
      <c r="AO561" s="3"/>
      <c r="AQ561" s="1"/>
      <c r="AR561" s="1"/>
      <c r="AS561" s="1"/>
    </row>
    <row r="562" spans="2:45" ht="15.75" customHeight="1">
      <c r="B562" s="2"/>
      <c r="C562" s="2"/>
      <c r="D562" s="2"/>
      <c r="F562" s="1"/>
      <c r="G562" s="2"/>
      <c r="AL562" s="2"/>
      <c r="AM562" s="3"/>
      <c r="AN562" s="3"/>
      <c r="AO562" s="3"/>
      <c r="AQ562" s="1"/>
      <c r="AR562" s="1"/>
      <c r="AS562" s="1"/>
    </row>
    <row r="563" spans="2:45" ht="15.75" customHeight="1">
      <c r="B563" s="2"/>
      <c r="C563" s="2"/>
      <c r="D563" s="2"/>
      <c r="F563" s="1"/>
      <c r="G563" s="2"/>
      <c r="AL563" s="2"/>
      <c r="AM563" s="3"/>
      <c r="AN563" s="3"/>
      <c r="AO563" s="3"/>
      <c r="AQ563" s="1"/>
      <c r="AR563" s="1"/>
      <c r="AS563" s="1"/>
    </row>
    <row r="564" spans="2:45" ht="15.75" customHeight="1">
      <c r="B564" s="2"/>
      <c r="C564" s="2"/>
      <c r="D564" s="2"/>
      <c r="F564" s="1"/>
      <c r="G564" s="2"/>
      <c r="AL564" s="2"/>
      <c r="AM564" s="3"/>
      <c r="AN564" s="3"/>
      <c r="AO564" s="3"/>
      <c r="AQ564" s="1"/>
      <c r="AR564" s="1"/>
      <c r="AS564" s="1"/>
    </row>
    <row r="565" spans="2:45" ht="15.75" customHeight="1">
      <c r="B565" s="2"/>
      <c r="C565" s="2"/>
      <c r="D565" s="2"/>
      <c r="F565" s="1"/>
      <c r="G565" s="2"/>
      <c r="AL565" s="2"/>
      <c r="AM565" s="3"/>
      <c r="AN565" s="3"/>
      <c r="AO565" s="3"/>
      <c r="AQ565" s="1"/>
      <c r="AR565" s="1"/>
      <c r="AS565" s="1"/>
    </row>
    <row r="566" spans="2:45" ht="15.75" customHeight="1">
      <c r="B566" s="2"/>
      <c r="C566" s="2"/>
      <c r="D566" s="2"/>
      <c r="F566" s="1"/>
      <c r="G566" s="2"/>
      <c r="AL566" s="2"/>
      <c r="AM566" s="3"/>
      <c r="AN566" s="3"/>
      <c r="AO566" s="3"/>
      <c r="AQ566" s="1"/>
      <c r="AR566" s="1"/>
      <c r="AS566" s="1"/>
    </row>
    <row r="567" spans="2:45" ht="15.75" customHeight="1">
      <c r="B567" s="2"/>
      <c r="C567" s="2"/>
      <c r="D567" s="2"/>
      <c r="F567" s="1"/>
      <c r="G567" s="2"/>
      <c r="AL567" s="2"/>
      <c r="AM567" s="3"/>
      <c r="AN567" s="3"/>
      <c r="AO567" s="3"/>
      <c r="AQ567" s="1"/>
      <c r="AR567" s="1"/>
      <c r="AS567" s="1"/>
    </row>
    <row r="568" spans="2:45" ht="15.75" customHeight="1">
      <c r="B568" s="2"/>
      <c r="C568" s="2"/>
      <c r="D568" s="2"/>
      <c r="F568" s="1"/>
      <c r="G568" s="2"/>
      <c r="AL568" s="2"/>
      <c r="AM568" s="3"/>
      <c r="AN568" s="3"/>
      <c r="AO568" s="3"/>
      <c r="AQ568" s="1"/>
      <c r="AR568" s="1"/>
      <c r="AS568" s="1"/>
    </row>
    <row r="569" spans="2:45" ht="15.75" customHeight="1">
      <c r="B569" s="2"/>
      <c r="C569" s="2"/>
      <c r="D569" s="2"/>
      <c r="F569" s="1"/>
      <c r="G569" s="2"/>
      <c r="AL569" s="2"/>
      <c r="AM569" s="3"/>
      <c r="AN569" s="3"/>
      <c r="AO569" s="3"/>
      <c r="AQ569" s="1"/>
      <c r="AR569" s="1"/>
      <c r="AS569" s="1"/>
    </row>
    <row r="570" spans="2:45" ht="15.75" customHeight="1">
      <c r="B570" s="2"/>
      <c r="C570" s="2"/>
      <c r="D570" s="2"/>
      <c r="F570" s="1"/>
      <c r="G570" s="2"/>
      <c r="AL570" s="2"/>
      <c r="AM570" s="3"/>
      <c r="AN570" s="3"/>
      <c r="AO570" s="3"/>
      <c r="AQ570" s="1"/>
      <c r="AR570" s="1"/>
      <c r="AS570" s="1"/>
    </row>
    <row r="571" spans="2:45" ht="15.75" customHeight="1">
      <c r="B571" s="2"/>
      <c r="C571" s="2"/>
      <c r="D571" s="2"/>
      <c r="F571" s="1"/>
      <c r="G571" s="2"/>
      <c r="AL571" s="2"/>
      <c r="AM571" s="3"/>
      <c r="AN571" s="3"/>
      <c r="AO571" s="3"/>
      <c r="AQ571" s="1"/>
      <c r="AR571" s="1"/>
      <c r="AS571" s="1"/>
    </row>
    <row r="572" spans="2:45" ht="15.75" customHeight="1">
      <c r="B572" s="2"/>
      <c r="C572" s="2"/>
      <c r="D572" s="2"/>
      <c r="F572" s="1"/>
      <c r="G572" s="2"/>
      <c r="AL572" s="2"/>
      <c r="AM572" s="3"/>
      <c r="AN572" s="3"/>
      <c r="AO572" s="3"/>
      <c r="AQ572" s="1"/>
      <c r="AR572" s="1"/>
      <c r="AS572" s="1"/>
    </row>
    <row r="573" spans="2:45" ht="15.75" customHeight="1">
      <c r="B573" s="2"/>
      <c r="C573" s="2"/>
      <c r="D573" s="2"/>
      <c r="F573" s="1"/>
      <c r="G573" s="2"/>
      <c r="AL573" s="2"/>
      <c r="AM573" s="3"/>
      <c r="AN573" s="3"/>
      <c r="AO573" s="3"/>
      <c r="AQ573" s="1"/>
      <c r="AR573" s="1"/>
      <c r="AS573" s="1"/>
    </row>
    <row r="574" spans="2:45" ht="15.75" customHeight="1">
      <c r="B574" s="2"/>
      <c r="C574" s="2"/>
      <c r="D574" s="2"/>
      <c r="F574" s="1"/>
      <c r="G574" s="2"/>
      <c r="AL574" s="2"/>
      <c r="AM574" s="3"/>
      <c r="AN574" s="3"/>
      <c r="AO574" s="3"/>
      <c r="AQ574" s="1"/>
      <c r="AR574" s="1"/>
      <c r="AS574" s="1"/>
    </row>
    <row r="575" spans="2:45" ht="15.75" customHeight="1">
      <c r="B575" s="2"/>
      <c r="C575" s="2"/>
      <c r="D575" s="2"/>
      <c r="F575" s="1"/>
      <c r="G575" s="2"/>
      <c r="AL575" s="2"/>
      <c r="AM575" s="3"/>
      <c r="AN575" s="3"/>
      <c r="AO575" s="3"/>
      <c r="AQ575" s="1"/>
      <c r="AR575" s="1"/>
      <c r="AS575" s="1"/>
    </row>
    <row r="576" spans="2:45" ht="15.75" customHeight="1">
      <c r="B576" s="2"/>
      <c r="C576" s="2"/>
      <c r="D576" s="2"/>
      <c r="F576" s="1"/>
      <c r="G576" s="2"/>
      <c r="AL576" s="2"/>
      <c r="AM576" s="3"/>
      <c r="AN576" s="3"/>
      <c r="AO576" s="3"/>
      <c r="AQ576" s="1"/>
      <c r="AR576" s="1"/>
      <c r="AS576" s="1"/>
    </row>
    <row r="577" spans="2:45" ht="15.75" customHeight="1">
      <c r="B577" s="2"/>
      <c r="C577" s="2"/>
      <c r="D577" s="2"/>
      <c r="F577" s="1"/>
      <c r="G577" s="2"/>
      <c r="AL577" s="2"/>
      <c r="AM577" s="3"/>
      <c r="AN577" s="3"/>
      <c r="AO577" s="3"/>
      <c r="AQ577" s="1"/>
      <c r="AR577" s="1"/>
      <c r="AS577" s="1"/>
    </row>
    <row r="578" spans="2:45" ht="15.75" customHeight="1">
      <c r="B578" s="2"/>
      <c r="C578" s="2"/>
      <c r="D578" s="2"/>
      <c r="F578" s="1"/>
      <c r="G578" s="2"/>
      <c r="AL578" s="2"/>
      <c r="AM578" s="3"/>
      <c r="AN578" s="3"/>
      <c r="AO578" s="3"/>
      <c r="AQ578" s="1"/>
      <c r="AR578" s="1"/>
      <c r="AS578" s="1"/>
    </row>
    <row r="579" spans="2:45" ht="15.75" customHeight="1">
      <c r="B579" s="2"/>
      <c r="C579" s="2"/>
      <c r="D579" s="2"/>
      <c r="F579" s="1"/>
      <c r="G579" s="2"/>
      <c r="AL579" s="2"/>
      <c r="AM579" s="3"/>
      <c r="AN579" s="3"/>
      <c r="AO579" s="3"/>
      <c r="AQ579" s="1"/>
      <c r="AR579" s="1"/>
      <c r="AS579" s="1"/>
    </row>
    <row r="580" spans="2:45" ht="15.75" customHeight="1">
      <c r="B580" s="2"/>
      <c r="C580" s="2"/>
      <c r="D580" s="2"/>
      <c r="F580" s="1"/>
      <c r="G580" s="2"/>
      <c r="AL580" s="2"/>
      <c r="AM580" s="3"/>
      <c r="AN580" s="3"/>
      <c r="AO580" s="3"/>
      <c r="AQ580" s="1"/>
      <c r="AR580" s="1"/>
      <c r="AS580" s="1"/>
    </row>
    <row r="581" spans="2:45" ht="15.75" customHeight="1">
      <c r="B581" s="2"/>
      <c r="C581" s="2"/>
      <c r="D581" s="2"/>
      <c r="F581" s="1"/>
      <c r="G581" s="2"/>
      <c r="AL581" s="2"/>
      <c r="AM581" s="3"/>
      <c r="AN581" s="3"/>
      <c r="AO581" s="3"/>
      <c r="AQ581" s="1"/>
      <c r="AR581" s="1"/>
      <c r="AS581" s="1"/>
    </row>
    <row r="582" spans="2:45" ht="15.75" customHeight="1">
      <c r="B582" s="2"/>
      <c r="C582" s="2"/>
      <c r="D582" s="2"/>
      <c r="F582" s="1"/>
      <c r="G582" s="2"/>
      <c r="AL582" s="2"/>
      <c r="AM582" s="3"/>
      <c r="AN582" s="3"/>
      <c r="AO582" s="3"/>
      <c r="AQ582" s="1"/>
      <c r="AR582" s="1"/>
      <c r="AS582" s="1"/>
    </row>
    <row r="583" spans="2:45" ht="15.75" customHeight="1">
      <c r="B583" s="2"/>
      <c r="C583" s="2"/>
      <c r="D583" s="2"/>
      <c r="F583" s="1"/>
      <c r="G583" s="2"/>
      <c r="AL583" s="2"/>
      <c r="AM583" s="3"/>
      <c r="AN583" s="3"/>
      <c r="AO583" s="3"/>
      <c r="AQ583" s="1"/>
      <c r="AR583" s="1"/>
      <c r="AS583" s="1"/>
    </row>
    <row r="584" spans="2:45" ht="15.75" customHeight="1">
      <c r="B584" s="2"/>
      <c r="C584" s="2"/>
      <c r="D584" s="2"/>
      <c r="F584" s="1"/>
      <c r="G584" s="2"/>
      <c r="AL584" s="2"/>
      <c r="AM584" s="3"/>
      <c r="AN584" s="3"/>
      <c r="AO584" s="3"/>
      <c r="AQ584" s="1"/>
      <c r="AR584" s="1"/>
      <c r="AS584" s="1"/>
    </row>
    <row r="585" spans="2:45" ht="15.75" customHeight="1">
      <c r="B585" s="2"/>
      <c r="C585" s="2"/>
      <c r="D585" s="2"/>
      <c r="F585" s="1"/>
      <c r="G585" s="2"/>
      <c r="AL585" s="2"/>
      <c r="AM585" s="3"/>
      <c r="AN585" s="3"/>
      <c r="AO585" s="3"/>
      <c r="AQ585" s="1"/>
      <c r="AR585" s="1"/>
      <c r="AS585" s="1"/>
    </row>
    <row r="586" spans="2:45" ht="15.75" customHeight="1">
      <c r="B586" s="2"/>
      <c r="C586" s="2"/>
      <c r="D586" s="2"/>
      <c r="F586" s="1"/>
      <c r="G586" s="2"/>
      <c r="AL586" s="2"/>
      <c r="AM586" s="3"/>
      <c r="AN586" s="3"/>
      <c r="AO586" s="3"/>
      <c r="AQ586" s="1"/>
      <c r="AR586" s="1"/>
      <c r="AS586" s="1"/>
    </row>
    <row r="587" spans="2:45" ht="15.75" customHeight="1">
      <c r="B587" s="2"/>
      <c r="C587" s="2"/>
      <c r="D587" s="2"/>
      <c r="F587" s="1"/>
      <c r="G587" s="2"/>
      <c r="AL587" s="2"/>
      <c r="AM587" s="3"/>
      <c r="AN587" s="3"/>
      <c r="AO587" s="3"/>
      <c r="AQ587" s="1"/>
      <c r="AR587" s="1"/>
      <c r="AS587" s="1"/>
    </row>
    <row r="588" spans="2:45" ht="15.75" customHeight="1">
      <c r="B588" s="2"/>
      <c r="C588" s="2"/>
      <c r="D588" s="2"/>
      <c r="F588" s="1"/>
      <c r="G588" s="2"/>
      <c r="AL588" s="2"/>
      <c r="AM588" s="3"/>
      <c r="AN588" s="3"/>
      <c r="AO588" s="3"/>
      <c r="AQ588" s="1"/>
      <c r="AR588" s="1"/>
      <c r="AS588" s="1"/>
    </row>
    <row r="589" spans="2:45" ht="15.75" customHeight="1">
      <c r="B589" s="2"/>
      <c r="C589" s="2"/>
      <c r="D589" s="2"/>
      <c r="F589" s="1"/>
      <c r="G589" s="2"/>
      <c r="AL589" s="2"/>
      <c r="AM589" s="3"/>
      <c r="AN589" s="3"/>
      <c r="AO589" s="3"/>
      <c r="AQ589" s="1"/>
      <c r="AR589" s="1"/>
      <c r="AS589" s="1"/>
    </row>
    <row r="590" spans="2:45" ht="15.75" customHeight="1">
      <c r="B590" s="2"/>
      <c r="C590" s="2"/>
      <c r="D590" s="2"/>
      <c r="F590" s="1"/>
      <c r="G590" s="2"/>
      <c r="AL590" s="2"/>
      <c r="AM590" s="3"/>
      <c r="AN590" s="3"/>
      <c r="AO590" s="3"/>
      <c r="AQ590" s="1"/>
      <c r="AR590" s="1"/>
      <c r="AS590" s="1"/>
    </row>
    <row r="591" spans="2:45" ht="15.75" customHeight="1">
      <c r="B591" s="2"/>
      <c r="C591" s="2"/>
      <c r="D591" s="2"/>
      <c r="F591" s="1"/>
      <c r="G591" s="2"/>
      <c r="AL591" s="2"/>
      <c r="AM591" s="3"/>
      <c r="AN591" s="3"/>
      <c r="AO591" s="3"/>
      <c r="AQ591" s="1"/>
      <c r="AR591" s="1"/>
      <c r="AS591" s="1"/>
    </row>
    <row r="592" spans="2:45" ht="15.75" customHeight="1">
      <c r="B592" s="2"/>
      <c r="C592" s="2"/>
      <c r="D592" s="2"/>
      <c r="F592" s="1"/>
      <c r="G592" s="2"/>
      <c r="AL592" s="2"/>
      <c r="AM592" s="3"/>
      <c r="AN592" s="3"/>
      <c r="AO592" s="3"/>
      <c r="AQ592" s="1"/>
      <c r="AR592" s="1"/>
      <c r="AS592" s="1"/>
    </row>
    <row r="593" spans="2:45" ht="15.75" customHeight="1">
      <c r="B593" s="2"/>
      <c r="C593" s="2"/>
      <c r="D593" s="2"/>
      <c r="F593" s="1"/>
      <c r="G593" s="2"/>
      <c r="AL593" s="2"/>
      <c r="AM593" s="3"/>
      <c r="AN593" s="3"/>
      <c r="AO593" s="3"/>
      <c r="AQ593" s="1"/>
      <c r="AR593" s="1"/>
      <c r="AS593" s="1"/>
    </row>
    <row r="594" spans="2:45" ht="15.75" customHeight="1">
      <c r="B594" s="2"/>
      <c r="C594" s="2"/>
      <c r="D594" s="2"/>
      <c r="F594" s="1"/>
      <c r="G594" s="2"/>
      <c r="AL594" s="2"/>
      <c r="AM594" s="3"/>
      <c r="AN594" s="3"/>
      <c r="AO594" s="3"/>
      <c r="AQ594" s="1"/>
      <c r="AR594" s="1"/>
      <c r="AS594" s="1"/>
    </row>
    <row r="595" spans="2:45" ht="15.75" customHeight="1">
      <c r="B595" s="2"/>
      <c r="C595" s="2"/>
      <c r="D595" s="2"/>
      <c r="F595" s="1"/>
      <c r="G595" s="2"/>
      <c r="AL595" s="2"/>
      <c r="AM595" s="3"/>
      <c r="AN595" s="3"/>
      <c r="AO595" s="3"/>
      <c r="AQ595" s="1"/>
      <c r="AR595" s="1"/>
      <c r="AS595" s="1"/>
    </row>
    <row r="596" spans="2:45" ht="15.75" customHeight="1">
      <c r="B596" s="2"/>
      <c r="C596" s="2"/>
      <c r="D596" s="2"/>
      <c r="F596" s="1"/>
      <c r="G596" s="2"/>
      <c r="AL596" s="2"/>
      <c r="AM596" s="3"/>
      <c r="AN596" s="3"/>
      <c r="AO596" s="3"/>
      <c r="AQ596" s="1"/>
      <c r="AR596" s="1"/>
      <c r="AS596" s="1"/>
    </row>
    <row r="597" spans="2:45" ht="15.75" customHeight="1">
      <c r="B597" s="2"/>
      <c r="C597" s="2"/>
      <c r="D597" s="2"/>
      <c r="F597" s="1"/>
      <c r="G597" s="2"/>
      <c r="AL597" s="2"/>
      <c r="AM597" s="3"/>
      <c r="AN597" s="3"/>
      <c r="AO597" s="3"/>
      <c r="AQ597" s="1"/>
      <c r="AR597" s="1"/>
      <c r="AS597" s="1"/>
    </row>
    <row r="598" spans="2:45" ht="15.75" customHeight="1">
      <c r="B598" s="2"/>
      <c r="C598" s="2"/>
      <c r="D598" s="2"/>
      <c r="F598" s="1"/>
      <c r="G598" s="2"/>
      <c r="AL598" s="2"/>
      <c r="AM598" s="3"/>
      <c r="AN598" s="3"/>
      <c r="AO598" s="3"/>
      <c r="AQ598" s="1"/>
      <c r="AR598" s="1"/>
      <c r="AS598" s="1"/>
    </row>
    <row r="599" spans="2:45" ht="15.75" customHeight="1">
      <c r="B599" s="2"/>
      <c r="C599" s="2"/>
      <c r="D599" s="2"/>
      <c r="F599" s="1"/>
      <c r="G599" s="2"/>
      <c r="AL599" s="2"/>
      <c r="AM599" s="3"/>
      <c r="AN599" s="3"/>
      <c r="AO599" s="3"/>
      <c r="AQ599" s="1"/>
      <c r="AR599" s="1"/>
      <c r="AS599" s="1"/>
    </row>
    <row r="600" spans="2:45" ht="15.75" customHeight="1">
      <c r="B600" s="2"/>
      <c r="C600" s="2"/>
      <c r="D600" s="2"/>
      <c r="F600" s="1"/>
      <c r="G600" s="2"/>
      <c r="AL600" s="2"/>
      <c r="AM600" s="3"/>
      <c r="AN600" s="3"/>
      <c r="AO600" s="3"/>
      <c r="AQ600" s="1"/>
      <c r="AR600" s="1"/>
      <c r="AS600" s="1"/>
    </row>
    <row r="601" spans="2:45" ht="15.75" customHeight="1">
      <c r="B601" s="2"/>
      <c r="C601" s="2"/>
      <c r="D601" s="2"/>
      <c r="F601" s="1"/>
      <c r="G601" s="2"/>
      <c r="AL601" s="2"/>
      <c r="AM601" s="3"/>
      <c r="AN601" s="3"/>
      <c r="AO601" s="3"/>
      <c r="AQ601" s="1"/>
      <c r="AR601" s="1"/>
      <c r="AS601" s="1"/>
    </row>
    <row r="602" spans="2:45" ht="15.75" customHeight="1">
      <c r="B602" s="2"/>
      <c r="C602" s="2"/>
      <c r="D602" s="2"/>
      <c r="F602" s="1"/>
      <c r="G602" s="2"/>
      <c r="AL602" s="2"/>
      <c r="AM602" s="3"/>
      <c r="AN602" s="3"/>
      <c r="AO602" s="3"/>
      <c r="AQ602" s="1"/>
      <c r="AR602" s="1"/>
      <c r="AS602" s="1"/>
    </row>
    <row r="603" spans="2:45" ht="15.75" customHeight="1">
      <c r="B603" s="2"/>
      <c r="C603" s="2"/>
      <c r="D603" s="2"/>
      <c r="F603" s="1"/>
      <c r="G603" s="2"/>
      <c r="AL603" s="2"/>
      <c r="AM603" s="3"/>
      <c r="AN603" s="3"/>
      <c r="AO603" s="3"/>
      <c r="AQ603" s="1"/>
      <c r="AR603" s="1"/>
      <c r="AS603" s="1"/>
    </row>
    <row r="604" spans="2:45" ht="15.75" customHeight="1">
      <c r="B604" s="2"/>
      <c r="C604" s="2"/>
      <c r="D604" s="2"/>
      <c r="F604" s="1"/>
      <c r="G604" s="2"/>
      <c r="AL604" s="2"/>
      <c r="AM604" s="3"/>
      <c r="AN604" s="3"/>
      <c r="AO604" s="3"/>
      <c r="AQ604" s="1"/>
      <c r="AR604" s="1"/>
      <c r="AS604" s="1"/>
    </row>
    <row r="605" spans="2:45" ht="15.75" customHeight="1">
      <c r="B605" s="2"/>
      <c r="C605" s="2"/>
      <c r="D605" s="2"/>
      <c r="F605" s="1"/>
      <c r="G605" s="2"/>
      <c r="AL605" s="2"/>
      <c r="AM605" s="3"/>
      <c r="AN605" s="3"/>
      <c r="AO605" s="3"/>
      <c r="AQ605" s="1"/>
      <c r="AR605" s="1"/>
      <c r="AS605" s="1"/>
    </row>
    <row r="606" spans="2:45" ht="15.75" customHeight="1">
      <c r="B606" s="2"/>
      <c r="C606" s="2"/>
      <c r="D606" s="2"/>
      <c r="F606" s="1"/>
      <c r="G606" s="2"/>
      <c r="AL606" s="2"/>
      <c r="AM606" s="3"/>
      <c r="AN606" s="3"/>
      <c r="AO606" s="3"/>
      <c r="AQ606" s="1"/>
      <c r="AR606" s="1"/>
      <c r="AS606" s="1"/>
    </row>
    <row r="607" spans="2:45" ht="15.75" customHeight="1">
      <c r="B607" s="2"/>
      <c r="C607" s="2"/>
      <c r="D607" s="2"/>
      <c r="F607" s="1"/>
      <c r="G607" s="2"/>
      <c r="AL607" s="2"/>
      <c r="AM607" s="3"/>
      <c r="AN607" s="3"/>
      <c r="AO607" s="3"/>
      <c r="AQ607" s="1"/>
      <c r="AR607" s="1"/>
      <c r="AS607" s="1"/>
    </row>
    <row r="608" spans="2:45" ht="15.75" customHeight="1">
      <c r="B608" s="2"/>
      <c r="C608" s="2"/>
      <c r="D608" s="2"/>
      <c r="F608" s="1"/>
      <c r="G608" s="2"/>
      <c r="AL608" s="2"/>
      <c r="AM608" s="3"/>
      <c r="AN608" s="3"/>
      <c r="AO608" s="3"/>
      <c r="AQ608" s="1"/>
      <c r="AR608" s="1"/>
      <c r="AS608" s="1"/>
    </row>
    <row r="609" spans="2:45" ht="15.75" customHeight="1">
      <c r="B609" s="2"/>
      <c r="C609" s="2"/>
      <c r="D609" s="2"/>
      <c r="F609" s="1"/>
      <c r="G609" s="2"/>
      <c r="AL609" s="2"/>
      <c r="AM609" s="3"/>
      <c r="AN609" s="3"/>
      <c r="AO609" s="3"/>
      <c r="AQ609" s="1"/>
      <c r="AR609" s="1"/>
      <c r="AS609" s="1"/>
    </row>
    <row r="610" spans="2:45" ht="15.75" customHeight="1">
      <c r="B610" s="2"/>
      <c r="C610" s="2"/>
      <c r="D610" s="2"/>
      <c r="F610" s="1"/>
      <c r="G610" s="2"/>
      <c r="AL610" s="2"/>
      <c r="AM610" s="3"/>
      <c r="AN610" s="3"/>
      <c r="AO610" s="3"/>
      <c r="AQ610" s="1"/>
      <c r="AR610" s="1"/>
      <c r="AS610" s="1"/>
    </row>
    <row r="611" spans="2:45" ht="15.75" customHeight="1">
      <c r="B611" s="2"/>
      <c r="C611" s="2"/>
      <c r="D611" s="2"/>
      <c r="F611" s="1"/>
      <c r="G611" s="2"/>
      <c r="AL611" s="2"/>
      <c r="AM611" s="3"/>
      <c r="AN611" s="3"/>
      <c r="AO611" s="3"/>
      <c r="AQ611" s="1"/>
      <c r="AR611" s="1"/>
      <c r="AS611" s="1"/>
    </row>
    <row r="612" spans="2:45" ht="15.75" customHeight="1">
      <c r="B612" s="2"/>
      <c r="C612" s="2"/>
      <c r="D612" s="2"/>
      <c r="F612" s="1"/>
      <c r="G612" s="2"/>
      <c r="AL612" s="2"/>
      <c r="AM612" s="3"/>
      <c r="AN612" s="3"/>
      <c r="AO612" s="3"/>
      <c r="AQ612" s="1"/>
      <c r="AR612" s="1"/>
      <c r="AS612" s="1"/>
    </row>
    <row r="613" spans="2:45" ht="15.75" customHeight="1">
      <c r="B613" s="2"/>
      <c r="C613" s="2"/>
      <c r="D613" s="2"/>
      <c r="F613" s="1"/>
      <c r="G613" s="2"/>
      <c r="AL613" s="2"/>
      <c r="AM613" s="3"/>
      <c r="AN613" s="3"/>
      <c r="AO613" s="3"/>
      <c r="AQ613" s="1"/>
      <c r="AR613" s="1"/>
      <c r="AS613" s="1"/>
    </row>
    <row r="614" spans="2:45" ht="15.75" customHeight="1">
      <c r="B614" s="2"/>
      <c r="C614" s="2"/>
      <c r="D614" s="2"/>
      <c r="F614" s="1"/>
      <c r="G614" s="2"/>
      <c r="AL614" s="2"/>
      <c r="AM614" s="3"/>
      <c r="AN614" s="3"/>
      <c r="AO614" s="3"/>
      <c r="AQ614" s="1"/>
      <c r="AR614" s="1"/>
      <c r="AS614" s="1"/>
    </row>
    <row r="615" spans="2:45" ht="15.75" customHeight="1">
      <c r="B615" s="2"/>
      <c r="C615" s="2"/>
      <c r="D615" s="2"/>
      <c r="F615" s="1"/>
      <c r="G615" s="2"/>
      <c r="AL615" s="2"/>
      <c r="AM615" s="3"/>
      <c r="AN615" s="3"/>
      <c r="AO615" s="3"/>
      <c r="AQ615" s="1"/>
      <c r="AR615" s="1"/>
      <c r="AS615" s="1"/>
    </row>
    <row r="616" spans="2:45" ht="15.75" customHeight="1">
      <c r="B616" s="2"/>
      <c r="C616" s="2"/>
      <c r="D616" s="2"/>
      <c r="F616" s="1"/>
      <c r="G616" s="2"/>
      <c r="AL616" s="2"/>
      <c r="AM616" s="3"/>
      <c r="AN616" s="3"/>
      <c r="AO616" s="3"/>
      <c r="AQ616" s="1"/>
      <c r="AR616" s="1"/>
      <c r="AS616" s="1"/>
    </row>
    <row r="617" spans="2:45" ht="15.75" customHeight="1">
      <c r="B617" s="2"/>
      <c r="C617" s="2"/>
      <c r="D617" s="2"/>
      <c r="F617" s="1"/>
      <c r="G617" s="2"/>
      <c r="AL617" s="2"/>
      <c r="AM617" s="3"/>
      <c r="AN617" s="3"/>
      <c r="AO617" s="3"/>
      <c r="AQ617" s="1"/>
      <c r="AR617" s="1"/>
      <c r="AS617" s="1"/>
    </row>
    <row r="618" spans="2:45" ht="15.75" customHeight="1">
      <c r="B618" s="2"/>
      <c r="C618" s="2"/>
      <c r="D618" s="2"/>
      <c r="F618" s="1"/>
      <c r="G618" s="2"/>
      <c r="AL618" s="2"/>
      <c r="AM618" s="3"/>
      <c r="AN618" s="3"/>
      <c r="AO618" s="3"/>
      <c r="AQ618" s="1"/>
      <c r="AR618" s="1"/>
      <c r="AS618" s="1"/>
    </row>
    <row r="619" spans="2:45" ht="15.75" customHeight="1">
      <c r="B619" s="2"/>
      <c r="C619" s="2"/>
      <c r="D619" s="2"/>
      <c r="F619" s="1"/>
      <c r="G619" s="2"/>
      <c r="AL619" s="2"/>
      <c r="AM619" s="3"/>
      <c r="AN619" s="3"/>
      <c r="AO619" s="3"/>
      <c r="AQ619" s="1"/>
      <c r="AR619" s="1"/>
      <c r="AS619" s="1"/>
    </row>
    <row r="620" spans="2:45" ht="15.75" customHeight="1">
      <c r="B620" s="2"/>
      <c r="C620" s="2"/>
      <c r="D620" s="2"/>
      <c r="F620" s="1"/>
      <c r="G620" s="2"/>
      <c r="AL620" s="2"/>
      <c r="AM620" s="3"/>
      <c r="AN620" s="3"/>
      <c r="AO620" s="3"/>
      <c r="AQ620" s="1"/>
      <c r="AR620" s="1"/>
      <c r="AS620" s="1"/>
    </row>
    <row r="621" spans="2:45" ht="15.75" customHeight="1">
      <c r="B621" s="2"/>
      <c r="C621" s="2"/>
      <c r="D621" s="2"/>
      <c r="F621" s="1"/>
      <c r="G621" s="2"/>
      <c r="AL621" s="2"/>
      <c r="AM621" s="3"/>
      <c r="AN621" s="3"/>
      <c r="AO621" s="3"/>
      <c r="AQ621" s="1"/>
      <c r="AR621" s="1"/>
      <c r="AS621" s="1"/>
    </row>
    <row r="622" spans="2:45" ht="15.75" customHeight="1">
      <c r="B622" s="2"/>
      <c r="C622" s="2"/>
      <c r="D622" s="2"/>
      <c r="F622" s="1"/>
      <c r="G622" s="2"/>
      <c r="AL622" s="2"/>
      <c r="AM622" s="3"/>
      <c r="AN622" s="3"/>
      <c r="AO622" s="3"/>
      <c r="AQ622" s="1"/>
      <c r="AR622" s="1"/>
      <c r="AS622" s="1"/>
    </row>
    <row r="623" spans="2:45" ht="15.75" customHeight="1">
      <c r="B623" s="2"/>
      <c r="C623" s="2"/>
      <c r="D623" s="2"/>
      <c r="F623" s="1"/>
      <c r="G623" s="2"/>
      <c r="AL623" s="2"/>
      <c r="AM623" s="3"/>
      <c r="AN623" s="3"/>
      <c r="AO623" s="3"/>
      <c r="AQ623" s="1"/>
      <c r="AR623" s="1"/>
      <c r="AS623" s="1"/>
    </row>
    <row r="624" spans="2:45" ht="15.75" customHeight="1">
      <c r="B624" s="2"/>
      <c r="C624" s="2"/>
      <c r="D624" s="2"/>
      <c r="F624" s="1"/>
      <c r="G624" s="2"/>
      <c r="AL624" s="2"/>
      <c r="AM624" s="3"/>
      <c r="AN624" s="3"/>
      <c r="AO624" s="3"/>
      <c r="AQ624" s="1"/>
      <c r="AR624" s="1"/>
      <c r="AS624" s="1"/>
    </row>
    <row r="625" spans="2:45" ht="15.75" customHeight="1">
      <c r="B625" s="2"/>
      <c r="C625" s="2"/>
      <c r="D625" s="2"/>
      <c r="F625" s="1"/>
      <c r="G625" s="2"/>
      <c r="AL625" s="2"/>
      <c r="AM625" s="3"/>
      <c r="AN625" s="3"/>
      <c r="AO625" s="3"/>
      <c r="AQ625" s="1"/>
      <c r="AR625" s="1"/>
      <c r="AS625" s="1"/>
    </row>
    <row r="626" spans="2:45" ht="15.75" customHeight="1">
      <c r="B626" s="2"/>
      <c r="C626" s="2"/>
      <c r="D626" s="2"/>
      <c r="F626" s="1"/>
      <c r="G626" s="2"/>
      <c r="AL626" s="2"/>
      <c r="AM626" s="3"/>
      <c r="AN626" s="3"/>
      <c r="AO626" s="3"/>
      <c r="AQ626" s="1"/>
      <c r="AR626" s="1"/>
      <c r="AS626" s="1"/>
    </row>
    <row r="627" spans="2:45" ht="15.75" customHeight="1">
      <c r="B627" s="2"/>
      <c r="C627" s="2"/>
      <c r="D627" s="2"/>
      <c r="F627" s="1"/>
      <c r="G627" s="2"/>
      <c r="AL627" s="2"/>
      <c r="AM627" s="3"/>
      <c r="AN627" s="3"/>
      <c r="AO627" s="3"/>
      <c r="AQ627" s="1"/>
      <c r="AR627" s="1"/>
      <c r="AS627" s="1"/>
    </row>
    <row r="628" spans="2:45" ht="15.75" customHeight="1">
      <c r="B628" s="2"/>
      <c r="C628" s="2"/>
      <c r="D628" s="2"/>
      <c r="F628" s="1"/>
      <c r="G628" s="2"/>
      <c r="AL628" s="2"/>
      <c r="AM628" s="3"/>
      <c r="AN628" s="3"/>
      <c r="AO628" s="3"/>
      <c r="AQ628" s="1"/>
      <c r="AR628" s="1"/>
      <c r="AS628" s="1"/>
    </row>
    <row r="629" spans="2:45" ht="15.75" customHeight="1">
      <c r="B629" s="2"/>
      <c r="C629" s="2"/>
      <c r="D629" s="2"/>
      <c r="F629" s="1"/>
      <c r="G629" s="2"/>
      <c r="AL629" s="2"/>
      <c r="AM629" s="3"/>
      <c r="AN629" s="3"/>
      <c r="AO629" s="3"/>
      <c r="AQ629" s="1"/>
      <c r="AR629" s="1"/>
      <c r="AS629" s="1"/>
    </row>
    <row r="630" spans="2:45" ht="15.75" customHeight="1">
      <c r="B630" s="2"/>
      <c r="C630" s="2"/>
      <c r="D630" s="2"/>
      <c r="F630" s="1"/>
      <c r="G630" s="2"/>
      <c r="AL630" s="2"/>
      <c r="AM630" s="3"/>
      <c r="AN630" s="3"/>
      <c r="AO630" s="3"/>
      <c r="AQ630" s="1"/>
      <c r="AR630" s="1"/>
      <c r="AS630" s="1"/>
    </row>
    <row r="631" spans="2:45" ht="15.75" customHeight="1">
      <c r="B631" s="2"/>
      <c r="C631" s="2"/>
      <c r="D631" s="2"/>
      <c r="F631" s="1"/>
      <c r="G631" s="2"/>
      <c r="AL631" s="2"/>
      <c r="AM631" s="3"/>
      <c r="AN631" s="3"/>
      <c r="AO631" s="3"/>
      <c r="AQ631" s="1"/>
      <c r="AR631" s="1"/>
      <c r="AS631" s="1"/>
    </row>
    <row r="632" spans="2:45" ht="15.75" customHeight="1">
      <c r="B632" s="2"/>
      <c r="C632" s="2"/>
      <c r="D632" s="2"/>
      <c r="F632" s="1"/>
      <c r="G632" s="2"/>
      <c r="AL632" s="2"/>
      <c r="AM632" s="3"/>
      <c r="AN632" s="3"/>
      <c r="AO632" s="3"/>
      <c r="AQ632" s="1"/>
      <c r="AR632" s="1"/>
      <c r="AS632" s="1"/>
    </row>
    <row r="633" spans="2:45" ht="15.75" customHeight="1">
      <c r="B633" s="2"/>
      <c r="C633" s="2"/>
      <c r="D633" s="2"/>
      <c r="F633" s="1"/>
      <c r="G633" s="2"/>
      <c r="AL633" s="2"/>
      <c r="AM633" s="3"/>
      <c r="AN633" s="3"/>
      <c r="AO633" s="3"/>
      <c r="AQ633" s="1"/>
      <c r="AR633" s="1"/>
      <c r="AS633" s="1"/>
    </row>
    <row r="634" spans="2:45" ht="15.75" customHeight="1">
      <c r="B634" s="2"/>
      <c r="C634" s="2"/>
      <c r="D634" s="2"/>
      <c r="F634" s="1"/>
      <c r="G634" s="2"/>
      <c r="AL634" s="2"/>
      <c r="AM634" s="3"/>
      <c r="AN634" s="3"/>
      <c r="AO634" s="3"/>
      <c r="AQ634" s="1"/>
      <c r="AR634" s="1"/>
      <c r="AS634" s="1"/>
    </row>
    <row r="635" spans="2:45" ht="15.75" customHeight="1">
      <c r="B635" s="2"/>
      <c r="C635" s="2"/>
      <c r="D635" s="2"/>
      <c r="F635" s="1"/>
      <c r="G635" s="2"/>
      <c r="AL635" s="2"/>
      <c r="AM635" s="3"/>
      <c r="AN635" s="3"/>
      <c r="AO635" s="3"/>
      <c r="AQ635" s="1"/>
      <c r="AR635" s="1"/>
      <c r="AS635" s="1"/>
    </row>
    <row r="636" spans="2:45" ht="15.75" customHeight="1">
      <c r="B636" s="2"/>
      <c r="C636" s="2"/>
      <c r="D636" s="2"/>
      <c r="F636" s="1"/>
      <c r="G636" s="2"/>
      <c r="AL636" s="2"/>
      <c r="AM636" s="3"/>
      <c r="AN636" s="3"/>
      <c r="AO636" s="3"/>
      <c r="AQ636" s="1"/>
      <c r="AR636" s="1"/>
      <c r="AS636" s="1"/>
    </row>
    <row r="637" spans="2:45" ht="15.75" customHeight="1">
      <c r="B637" s="2"/>
      <c r="C637" s="2"/>
      <c r="D637" s="2"/>
      <c r="F637" s="1"/>
      <c r="G637" s="2"/>
      <c r="AL637" s="2"/>
      <c r="AM637" s="3"/>
      <c r="AN637" s="3"/>
      <c r="AO637" s="3"/>
      <c r="AQ637" s="1"/>
      <c r="AR637" s="1"/>
      <c r="AS637" s="1"/>
    </row>
    <row r="638" spans="2:45" ht="15.75" customHeight="1">
      <c r="B638" s="2"/>
      <c r="C638" s="2"/>
      <c r="D638" s="2"/>
      <c r="F638" s="1"/>
      <c r="G638" s="2"/>
      <c r="AL638" s="2"/>
      <c r="AM638" s="3"/>
      <c r="AN638" s="3"/>
      <c r="AO638" s="3"/>
      <c r="AQ638" s="1"/>
      <c r="AR638" s="1"/>
      <c r="AS638" s="1"/>
    </row>
    <row r="639" spans="2:45" ht="15.75" customHeight="1">
      <c r="B639" s="2"/>
      <c r="C639" s="2"/>
      <c r="D639" s="2"/>
      <c r="F639" s="1"/>
      <c r="G639" s="2"/>
      <c r="AL639" s="2"/>
      <c r="AM639" s="3"/>
      <c r="AN639" s="3"/>
      <c r="AO639" s="3"/>
      <c r="AQ639" s="1"/>
      <c r="AR639" s="1"/>
      <c r="AS639" s="1"/>
    </row>
    <row r="640" spans="2:45" ht="15.75" customHeight="1">
      <c r="B640" s="2"/>
      <c r="C640" s="2"/>
      <c r="D640" s="2"/>
      <c r="F640" s="1"/>
      <c r="G640" s="2"/>
      <c r="AL640" s="2"/>
      <c r="AM640" s="3"/>
      <c r="AN640" s="3"/>
      <c r="AO640" s="3"/>
      <c r="AQ640" s="1"/>
      <c r="AR640" s="1"/>
      <c r="AS640" s="1"/>
    </row>
    <row r="641" spans="2:45" ht="15.75" customHeight="1">
      <c r="B641" s="2"/>
      <c r="C641" s="2"/>
      <c r="D641" s="2"/>
      <c r="F641" s="1"/>
      <c r="G641" s="2"/>
      <c r="AL641" s="2"/>
      <c r="AM641" s="3"/>
      <c r="AN641" s="3"/>
      <c r="AO641" s="3"/>
      <c r="AQ641" s="1"/>
      <c r="AR641" s="1"/>
      <c r="AS641" s="1"/>
    </row>
    <row r="642" spans="2:45" ht="15.75" customHeight="1">
      <c r="B642" s="2"/>
      <c r="C642" s="2"/>
      <c r="D642" s="2"/>
      <c r="F642" s="1"/>
      <c r="G642" s="2"/>
      <c r="AL642" s="2"/>
      <c r="AM642" s="3"/>
      <c r="AN642" s="3"/>
      <c r="AO642" s="3"/>
      <c r="AQ642" s="1"/>
      <c r="AR642" s="1"/>
      <c r="AS642" s="1"/>
    </row>
    <row r="643" spans="2:45" ht="15.75" customHeight="1">
      <c r="B643" s="2"/>
      <c r="C643" s="2"/>
      <c r="D643" s="2"/>
      <c r="F643" s="1"/>
      <c r="G643" s="2"/>
      <c r="AL643" s="2"/>
      <c r="AM643" s="3"/>
      <c r="AN643" s="3"/>
      <c r="AO643" s="3"/>
      <c r="AQ643" s="1"/>
      <c r="AR643" s="1"/>
      <c r="AS643" s="1"/>
    </row>
    <row r="644" spans="2:45" ht="15.75" customHeight="1">
      <c r="B644" s="2"/>
      <c r="C644" s="2"/>
      <c r="D644" s="2"/>
      <c r="F644" s="1"/>
      <c r="G644" s="2"/>
      <c r="AL644" s="2"/>
      <c r="AM644" s="3"/>
      <c r="AN644" s="3"/>
      <c r="AO644" s="3"/>
      <c r="AQ644" s="1"/>
      <c r="AR644" s="1"/>
      <c r="AS644" s="1"/>
    </row>
    <row r="645" spans="2:45" ht="15.75" customHeight="1">
      <c r="B645" s="2"/>
      <c r="C645" s="2"/>
      <c r="D645" s="2"/>
      <c r="F645" s="1"/>
      <c r="G645" s="2"/>
      <c r="AL645" s="2"/>
      <c r="AM645" s="3"/>
      <c r="AN645" s="3"/>
      <c r="AO645" s="3"/>
      <c r="AQ645" s="1"/>
      <c r="AR645" s="1"/>
      <c r="AS645" s="1"/>
    </row>
    <row r="646" spans="2:45" ht="15.75" customHeight="1">
      <c r="B646" s="2"/>
      <c r="C646" s="2"/>
      <c r="D646" s="2"/>
      <c r="F646" s="1"/>
      <c r="G646" s="2"/>
      <c r="AL646" s="2"/>
      <c r="AM646" s="3"/>
      <c r="AN646" s="3"/>
      <c r="AO646" s="3"/>
      <c r="AQ646" s="1"/>
      <c r="AR646" s="1"/>
      <c r="AS646" s="1"/>
    </row>
    <row r="647" spans="2:45" ht="15.75" customHeight="1">
      <c r="B647" s="2"/>
      <c r="C647" s="2"/>
      <c r="D647" s="2"/>
      <c r="F647" s="1"/>
      <c r="G647" s="2"/>
      <c r="AL647" s="2"/>
      <c r="AM647" s="3"/>
      <c r="AN647" s="3"/>
      <c r="AO647" s="3"/>
      <c r="AQ647" s="1"/>
      <c r="AR647" s="1"/>
      <c r="AS647" s="1"/>
    </row>
    <row r="648" spans="2:45" ht="15.75" customHeight="1">
      <c r="B648" s="2"/>
      <c r="C648" s="2"/>
      <c r="D648" s="2"/>
      <c r="F648" s="1"/>
      <c r="G648" s="2"/>
      <c r="AL648" s="2"/>
      <c r="AM648" s="3"/>
      <c r="AN648" s="3"/>
      <c r="AO648" s="3"/>
      <c r="AQ648" s="1"/>
      <c r="AR648" s="1"/>
      <c r="AS648" s="1"/>
    </row>
    <row r="649" spans="2:45" ht="15.75" customHeight="1">
      <c r="B649" s="2"/>
      <c r="C649" s="2"/>
      <c r="D649" s="2"/>
      <c r="F649" s="1"/>
      <c r="G649" s="2"/>
      <c r="AL649" s="2"/>
      <c r="AM649" s="3"/>
      <c r="AN649" s="3"/>
      <c r="AO649" s="3"/>
      <c r="AQ649" s="1"/>
      <c r="AR649" s="1"/>
      <c r="AS649" s="1"/>
    </row>
    <row r="650" spans="2:45" ht="15.75" customHeight="1">
      <c r="B650" s="2"/>
      <c r="C650" s="2"/>
      <c r="D650" s="2"/>
      <c r="F650" s="1"/>
      <c r="G650" s="2"/>
      <c r="AL650" s="2"/>
      <c r="AM650" s="3"/>
      <c r="AN650" s="3"/>
      <c r="AO650" s="3"/>
      <c r="AQ650" s="1"/>
      <c r="AR650" s="1"/>
      <c r="AS650" s="1"/>
    </row>
    <row r="651" spans="2:45" ht="15.75" customHeight="1">
      <c r="B651" s="2"/>
      <c r="C651" s="2"/>
      <c r="D651" s="2"/>
      <c r="F651" s="1"/>
      <c r="G651" s="2"/>
      <c r="AL651" s="2"/>
      <c r="AM651" s="3"/>
      <c r="AN651" s="3"/>
      <c r="AO651" s="3"/>
      <c r="AQ651" s="1"/>
      <c r="AR651" s="1"/>
      <c r="AS651" s="1"/>
    </row>
    <row r="652" spans="2:45" ht="15.75" customHeight="1">
      <c r="B652" s="2"/>
      <c r="C652" s="2"/>
      <c r="D652" s="2"/>
      <c r="F652" s="1"/>
      <c r="G652" s="2"/>
      <c r="AL652" s="2"/>
      <c r="AM652" s="3"/>
      <c r="AN652" s="3"/>
      <c r="AO652" s="3"/>
      <c r="AQ652" s="1"/>
      <c r="AR652" s="1"/>
      <c r="AS652" s="1"/>
    </row>
    <row r="653" spans="2:45" ht="15.75" customHeight="1">
      <c r="B653" s="2"/>
      <c r="C653" s="2"/>
      <c r="D653" s="2"/>
      <c r="F653" s="1"/>
      <c r="G653" s="2"/>
      <c r="AL653" s="2"/>
      <c r="AM653" s="3"/>
      <c r="AN653" s="3"/>
      <c r="AO653" s="3"/>
      <c r="AQ653" s="1"/>
      <c r="AR653" s="1"/>
      <c r="AS653" s="1"/>
    </row>
    <row r="654" spans="2:45" ht="15.75" customHeight="1">
      <c r="B654" s="2"/>
      <c r="C654" s="2"/>
      <c r="D654" s="2"/>
      <c r="F654" s="1"/>
      <c r="G654" s="2"/>
      <c r="AL654" s="2"/>
      <c r="AM654" s="3"/>
      <c r="AN654" s="3"/>
      <c r="AO654" s="3"/>
      <c r="AQ654" s="1"/>
      <c r="AR654" s="1"/>
      <c r="AS654" s="1"/>
    </row>
    <row r="655" spans="2:45" ht="15.75" customHeight="1">
      <c r="B655" s="2"/>
      <c r="C655" s="2"/>
      <c r="D655" s="2"/>
      <c r="F655" s="1"/>
      <c r="G655" s="2"/>
      <c r="AL655" s="2"/>
      <c r="AM655" s="3"/>
      <c r="AN655" s="3"/>
      <c r="AO655" s="3"/>
      <c r="AQ655" s="1"/>
      <c r="AR655" s="1"/>
      <c r="AS655" s="1"/>
    </row>
    <row r="656" spans="2:45" ht="15.75" customHeight="1">
      <c r="B656" s="2"/>
      <c r="C656" s="2"/>
      <c r="D656" s="2"/>
      <c r="F656" s="1"/>
      <c r="G656" s="2"/>
      <c r="AL656" s="2"/>
      <c r="AM656" s="3"/>
      <c r="AN656" s="3"/>
      <c r="AO656" s="3"/>
      <c r="AQ656" s="1"/>
      <c r="AR656" s="1"/>
      <c r="AS656" s="1"/>
    </row>
    <row r="657" spans="2:45" ht="15.75" customHeight="1">
      <c r="B657" s="2"/>
      <c r="C657" s="2"/>
      <c r="D657" s="2"/>
      <c r="F657" s="1"/>
      <c r="G657" s="2"/>
      <c r="AL657" s="2"/>
      <c r="AM657" s="3"/>
      <c r="AN657" s="3"/>
      <c r="AO657" s="3"/>
      <c r="AQ657" s="1"/>
      <c r="AR657" s="1"/>
      <c r="AS657" s="1"/>
    </row>
    <row r="658" spans="2:45" ht="15.75" customHeight="1">
      <c r="B658" s="2"/>
      <c r="C658" s="2"/>
      <c r="D658" s="2"/>
      <c r="F658" s="1"/>
      <c r="G658" s="2"/>
      <c r="AL658" s="2"/>
      <c r="AM658" s="3"/>
      <c r="AN658" s="3"/>
      <c r="AO658" s="3"/>
      <c r="AQ658" s="1"/>
      <c r="AR658" s="1"/>
      <c r="AS658" s="1"/>
    </row>
    <row r="659" spans="2:45" ht="15.75" customHeight="1">
      <c r="B659" s="2"/>
      <c r="C659" s="2"/>
      <c r="D659" s="2"/>
      <c r="F659" s="1"/>
      <c r="G659" s="2"/>
      <c r="AL659" s="2"/>
      <c r="AM659" s="3"/>
      <c r="AN659" s="3"/>
      <c r="AO659" s="3"/>
      <c r="AQ659" s="1"/>
      <c r="AR659" s="1"/>
      <c r="AS659" s="1"/>
    </row>
    <row r="660" spans="2:45" ht="15.75" customHeight="1">
      <c r="B660" s="2"/>
      <c r="C660" s="2"/>
      <c r="D660" s="2"/>
      <c r="F660" s="1"/>
      <c r="G660" s="2"/>
      <c r="AL660" s="2"/>
      <c r="AM660" s="3"/>
      <c r="AN660" s="3"/>
      <c r="AO660" s="3"/>
      <c r="AQ660" s="1"/>
      <c r="AR660" s="1"/>
      <c r="AS660" s="1"/>
    </row>
    <row r="661" spans="2:45" ht="15.75" customHeight="1">
      <c r="B661" s="2"/>
      <c r="C661" s="2"/>
      <c r="D661" s="2"/>
      <c r="F661" s="1"/>
      <c r="G661" s="2"/>
      <c r="AL661" s="2"/>
      <c r="AM661" s="3"/>
      <c r="AN661" s="3"/>
      <c r="AO661" s="3"/>
      <c r="AQ661" s="1"/>
      <c r="AR661" s="1"/>
      <c r="AS661" s="1"/>
    </row>
    <row r="662" spans="2:45" ht="15.75" customHeight="1">
      <c r="B662" s="2"/>
      <c r="C662" s="2"/>
      <c r="D662" s="2"/>
      <c r="F662" s="1"/>
      <c r="G662" s="2"/>
      <c r="AL662" s="2"/>
      <c r="AM662" s="3"/>
      <c r="AN662" s="3"/>
      <c r="AO662" s="3"/>
      <c r="AQ662" s="1"/>
      <c r="AR662" s="1"/>
      <c r="AS662" s="1"/>
    </row>
    <row r="663" spans="2:45" ht="15.75" customHeight="1">
      <c r="B663" s="2"/>
      <c r="C663" s="2"/>
      <c r="D663" s="2"/>
      <c r="F663" s="1"/>
      <c r="G663" s="2"/>
      <c r="AL663" s="2"/>
      <c r="AM663" s="3"/>
      <c r="AN663" s="3"/>
      <c r="AO663" s="3"/>
      <c r="AQ663" s="1"/>
      <c r="AR663" s="1"/>
      <c r="AS663" s="1"/>
    </row>
    <row r="664" spans="2:45" ht="15.75" customHeight="1">
      <c r="B664" s="2"/>
      <c r="C664" s="2"/>
      <c r="D664" s="2"/>
      <c r="F664" s="1"/>
      <c r="G664" s="2"/>
      <c r="AL664" s="2"/>
      <c r="AM664" s="3"/>
      <c r="AN664" s="3"/>
      <c r="AO664" s="3"/>
      <c r="AQ664" s="1"/>
      <c r="AR664" s="1"/>
      <c r="AS664" s="1"/>
    </row>
    <row r="665" spans="2:45" ht="15.75" customHeight="1">
      <c r="B665" s="2"/>
      <c r="C665" s="2"/>
      <c r="D665" s="2"/>
      <c r="F665" s="1"/>
      <c r="G665" s="2"/>
      <c r="AL665" s="2"/>
      <c r="AM665" s="3"/>
      <c r="AN665" s="3"/>
      <c r="AO665" s="3"/>
      <c r="AQ665" s="1"/>
      <c r="AR665" s="1"/>
      <c r="AS665" s="1"/>
    </row>
    <row r="666" spans="2:45" ht="15.75" customHeight="1">
      <c r="B666" s="2"/>
      <c r="C666" s="2"/>
      <c r="D666" s="2"/>
      <c r="F666" s="1"/>
      <c r="G666" s="2"/>
      <c r="AL666" s="2"/>
      <c r="AM666" s="3"/>
      <c r="AN666" s="3"/>
      <c r="AO666" s="3"/>
      <c r="AQ666" s="1"/>
      <c r="AR666" s="1"/>
      <c r="AS666" s="1"/>
    </row>
    <row r="667" spans="2:45" ht="15.75" customHeight="1">
      <c r="B667" s="2"/>
      <c r="C667" s="2"/>
      <c r="D667" s="2"/>
      <c r="F667" s="1"/>
      <c r="G667" s="2"/>
      <c r="AL667" s="2"/>
      <c r="AM667" s="3"/>
      <c r="AN667" s="3"/>
      <c r="AO667" s="3"/>
      <c r="AQ667" s="1"/>
      <c r="AR667" s="1"/>
      <c r="AS667" s="1"/>
    </row>
    <row r="668" spans="2:45" ht="15.75" customHeight="1">
      <c r="B668" s="2"/>
      <c r="C668" s="2"/>
      <c r="D668" s="2"/>
      <c r="F668" s="1"/>
      <c r="G668" s="2"/>
      <c r="AL668" s="2"/>
      <c r="AM668" s="3"/>
      <c r="AN668" s="3"/>
      <c r="AO668" s="3"/>
      <c r="AQ668" s="1"/>
      <c r="AR668" s="1"/>
      <c r="AS668" s="1"/>
    </row>
    <row r="669" spans="2:45" ht="15.75" customHeight="1">
      <c r="B669" s="2"/>
      <c r="C669" s="2"/>
      <c r="D669" s="2"/>
      <c r="F669" s="1"/>
      <c r="G669" s="2"/>
      <c r="AL669" s="2"/>
      <c r="AM669" s="3"/>
      <c r="AN669" s="3"/>
      <c r="AO669" s="3"/>
      <c r="AQ669" s="1"/>
      <c r="AR669" s="1"/>
      <c r="AS669" s="1"/>
    </row>
    <row r="670" spans="2:45" ht="15.75" customHeight="1">
      <c r="B670" s="2"/>
      <c r="C670" s="2"/>
      <c r="D670" s="2"/>
      <c r="F670" s="1"/>
      <c r="G670" s="2"/>
      <c r="AL670" s="2"/>
      <c r="AM670" s="3"/>
      <c r="AN670" s="3"/>
      <c r="AO670" s="3"/>
      <c r="AQ670" s="1"/>
      <c r="AR670" s="1"/>
      <c r="AS670" s="1"/>
    </row>
    <row r="671" spans="2:45" ht="15.75" customHeight="1">
      <c r="B671" s="2"/>
      <c r="C671" s="2"/>
      <c r="D671" s="2"/>
      <c r="F671" s="1"/>
      <c r="G671" s="2"/>
      <c r="AL671" s="2"/>
      <c r="AM671" s="3"/>
      <c r="AN671" s="3"/>
      <c r="AO671" s="3"/>
      <c r="AQ671" s="1"/>
      <c r="AR671" s="1"/>
      <c r="AS671" s="1"/>
    </row>
    <row r="672" spans="2:45" ht="15.75" customHeight="1">
      <c r="B672" s="2"/>
      <c r="C672" s="2"/>
      <c r="D672" s="2"/>
      <c r="F672" s="1"/>
      <c r="G672" s="2"/>
      <c r="AL672" s="2"/>
      <c r="AM672" s="3"/>
      <c r="AN672" s="3"/>
      <c r="AO672" s="3"/>
      <c r="AQ672" s="1"/>
      <c r="AR672" s="1"/>
      <c r="AS672" s="1"/>
    </row>
    <row r="673" spans="2:45" ht="15.75" customHeight="1">
      <c r="B673" s="2"/>
      <c r="C673" s="2"/>
      <c r="D673" s="2"/>
      <c r="F673" s="1"/>
      <c r="G673" s="2"/>
      <c r="AL673" s="2"/>
      <c r="AM673" s="3"/>
      <c r="AN673" s="3"/>
      <c r="AO673" s="3"/>
      <c r="AQ673" s="1"/>
      <c r="AR673" s="1"/>
      <c r="AS673" s="1"/>
    </row>
    <row r="674" spans="2:45" ht="15.75" customHeight="1">
      <c r="B674" s="2"/>
      <c r="C674" s="2"/>
      <c r="D674" s="2"/>
      <c r="F674" s="1"/>
      <c r="G674" s="2"/>
      <c r="AL674" s="2"/>
      <c r="AM674" s="3"/>
      <c r="AN674" s="3"/>
      <c r="AO674" s="3"/>
      <c r="AQ674" s="1"/>
      <c r="AR674" s="1"/>
      <c r="AS674" s="1"/>
    </row>
    <row r="675" spans="2:45" ht="15.75" customHeight="1">
      <c r="B675" s="2"/>
      <c r="C675" s="2"/>
      <c r="D675" s="2"/>
      <c r="F675" s="1"/>
      <c r="G675" s="2"/>
      <c r="AL675" s="2"/>
      <c r="AM675" s="3"/>
      <c r="AN675" s="3"/>
      <c r="AO675" s="3"/>
      <c r="AQ675" s="1"/>
      <c r="AR675" s="1"/>
      <c r="AS675" s="1"/>
    </row>
    <row r="676" spans="2:45" ht="15.75" customHeight="1">
      <c r="B676" s="2"/>
      <c r="C676" s="2"/>
      <c r="D676" s="2"/>
      <c r="F676" s="1"/>
      <c r="G676" s="2"/>
      <c r="AL676" s="2"/>
      <c r="AM676" s="3"/>
      <c r="AN676" s="3"/>
      <c r="AO676" s="3"/>
      <c r="AQ676" s="1"/>
      <c r="AR676" s="1"/>
      <c r="AS676" s="1"/>
    </row>
    <row r="677" spans="2:45" ht="15.75" customHeight="1">
      <c r="B677" s="2"/>
      <c r="C677" s="2"/>
      <c r="D677" s="2"/>
      <c r="F677" s="1"/>
      <c r="G677" s="2"/>
      <c r="AL677" s="2"/>
      <c r="AM677" s="3"/>
      <c r="AN677" s="3"/>
      <c r="AO677" s="3"/>
      <c r="AQ677" s="1"/>
      <c r="AR677" s="1"/>
      <c r="AS677" s="1"/>
    </row>
    <row r="678" spans="2:45" ht="15.75" customHeight="1">
      <c r="B678" s="2"/>
      <c r="C678" s="2"/>
      <c r="D678" s="2"/>
      <c r="F678" s="1"/>
      <c r="G678" s="2"/>
      <c r="AL678" s="2"/>
      <c r="AM678" s="3"/>
      <c r="AN678" s="3"/>
      <c r="AO678" s="3"/>
      <c r="AQ678" s="1"/>
      <c r="AR678" s="1"/>
      <c r="AS678" s="1"/>
    </row>
    <row r="679" spans="2:45" ht="15.75" customHeight="1">
      <c r="B679" s="2"/>
      <c r="C679" s="2"/>
      <c r="D679" s="2"/>
      <c r="F679" s="1"/>
      <c r="G679" s="2"/>
      <c r="AL679" s="2"/>
      <c r="AM679" s="3"/>
      <c r="AN679" s="3"/>
      <c r="AO679" s="3"/>
      <c r="AQ679" s="1"/>
      <c r="AR679" s="1"/>
      <c r="AS679" s="1"/>
    </row>
    <row r="680" spans="2:45" ht="15.75" customHeight="1">
      <c r="B680" s="2"/>
      <c r="C680" s="2"/>
      <c r="D680" s="2"/>
      <c r="F680" s="1"/>
      <c r="G680" s="2"/>
      <c r="AL680" s="2"/>
      <c r="AM680" s="3"/>
      <c r="AN680" s="3"/>
      <c r="AO680" s="3"/>
      <c r="AQ680" s="1"/>
      <c r="AR680" s="1"/>
      <c r="AS680" s="1"/>
    </row>
    <row r="681" spans="2:45" ht="15.75" customHeight="1">
      <c r="B681" s="2"/>
      <c r="C681" s="2"/>
      <c r="D681" s="2"/>
      <c r="F681" s="1"/>
      <c r="G681" s="2"/>
      <c r="AL681" s="2"/>
      <c r="AM681" s="3"/>
      <c r="AN681" s="3"/>
      <c r="AO681" s="3"/>
      <c r="AQ681" s="1"/>
      <c r="AR681" s="1"/>
      <c r="AS681" s="1"/>
    </row>
    <row r="682" spans="2:45" ht="15.75" customHeight="1">
      <c r="B682" s="2"/>
      <c r="C682" s="2"/>
      <c r="D682" s="2"/>
      <c r="F682" s="1"/>
      <c r="G682" s="2"/>
      <c r="AL682" s="2"/>
      <c r="AM682" s="3"/>
      <c r="AN682" s="3"/>
      <c r="AO682" s="3"/>
      <c r="AQ682" s="1"/>
      <c r="AR682" s="1"/>
      <c r="AS682" s="1"/>
    </row>
    <row r="683" spans="2:45" ht="15.75" customHeight="1">
      <c r="B683" s="2"/>
      <c r="C683" s="2"/>
      <c r="D683" s="2"/>
      <c r="F683" s="1"/>
      <c r="G683" s="2"/>
      <c r="AL683" s="2"/>
      <c r="AM683" s="3"/>
      <c r="AN683" s="3"/>
      <c r="AO683" s="3"/>
      <c r="AQ683" s="1"/>
      <c r="AR683" s="1"/>
      <c r="AS683" s="1"/>
    </row>
    <row r="684" spans="2:45" ht="15.75" customHeight="1">
      <c r="B684" s="2"/>
      <c r="C684" s="2"/>
      <c r="D684" s="2"/>
      <c r="F684" s="1"/>
      <c r="G684" s="2"/>
      <c r="AL684" s="2"/>
      <c r="AM684" s="3"/>
      <c r="AN684" s="3"/>
      <c r="AO684" s="3"/>
      <c r="AQ684" s="1"/>
      <c r="AR684" s="1"/>
      <c r="AS684" s="1"/>
    </row>
    <row r="685" spans="2:45" ht="15.75" customHeight="1">
      <c r="B685" s="2"/>
      <c r="C685" s="2"/>
      <c r="D685" s="2"/>
      <c r="F685" s="1"/>
      <c r="G685" s="2"/>
      <c r="AL685" s="2"/>
      <c r="AM685" s="3"/>
      <c r="AN685" s="3"/>
      <c r="AO685" s="3"/>
      <c r="AQ685" s="1"/>
      <c r="AR685" s="1"/>
      <c r="AS685" s="1"/>
    </row>
    <row r="686" spans="2:45" ht="15.75" customHeight="1">
      <c r="B686" s="2"/>
      <c r="C686" s="2"/>
      <c r="D686" s="2"/>
      <c r="F686" s="1"/>
      <c r="G686" s="2"/>
      <c r="AL686" s="2"/>
      <c r="AM686" s="3"/>
      <c r="AN686" s="3"/>
      <c r="AO686" s="3"/>
      <c r="AQ686" s="1"/>
      <c r="AR686" s="1"/>
      <c r="AS686" s="1"/>
    </row>
    <row r="687" spans="2:45" ht="15.75" customHeight="1">
      <c r="B687" s="2"/>
      <c r="C687" s="2"/>
      <c r="D687" s="2"/>
      <c r="F687" s="1"/>
      <c r="G687" s="2"/>
      <c r="AL687" s="2"/>
      <c r="AM687" s="3"/>
      <c r="AN687" s="3"/>
      <c r="AO687" s="3"/>
      <c r="AQ687" s="1"/>
      <c r="AR687" s="1"/>
      <c r="AS687" s="1"/>
    </row>
    <row r="688" spans="2:45" ht="15.75" customHeight="1">
      <c r="B688" s="2"/>
      <c r="C688" s="2"/>
      <c r="D688" s="2"/>
      <c r="F688" s="1"/>
      <c r="G688" s="2"/>
      <c r="AL688" s="2"/>
      <c r="AM688" s="3"/>
      <c r="AN688" s="3"/>
      <c r="AO688" s="3"/>
      <c r="AQ688" s="1"/>
      <c r="AR688" s="1"/>
      <c r="AS688" s="1"/>
    </row>
    <row r="689" spans="2:45" ht="15.75" customHeight="1">
      <c r="B689" s="2"/>
      <c r="C689" s="2"/>
      <c r="D689" s="2"/>
      <c r="F689" s="1"/>
      <c r="G689" s="2"/>
      <c r="AL689" s="2"/>
      <c r="AM689" s="3"/>
      <c r="AN689" s="3"/>
      <c r="AO689" s="3"/>
      <c r="AQ689" s="1"/>
      <c r="AR689" s="1"/>
      <c r="AS689" s="1"/>
    </row>
    <row r="690" spans="2:45" ht="15.75" customHeight="1">
      <c r="B690" s="2"/>
      <c r="C690" s="2"/>
      <c r="D690" s="2"/>
      <c r="F690" s="1"/>
      <c r="G690" s="2"/>
      <c r="AL690" s="2"/>
      <c r="AM690" s="3"/>
      <c r="AN690" s="3"/>
      <c r="AO690" s="3"/>
      <c r="AQ690" s="1"/>
      <c r="AR690" s="1"/>
      <c r="AS690" s="1"/>
    </row>
    <row r="691" spans="2:45" ht="15.75" customHeight="1">
      <c r="B691" s="2"/>
      <c r="C691" s="2"/>
      <c r="D691" s="2"/>
      <c r="F691" s="1"/>
      <c r="G691" s="2"/>
      <c r="AL691" s="2"/>
      <c r="AM691" s="3"/>
      <c r="AN691" s="3"/>
      <c r="AO691" s="3"/>
      <c r="AQ691" s="1"/>
      <c r="AR691" s="1"/>
      <c r="AS691" s="1"/>
    </row>
    <row r="692" spans="2:45" ht="15.75" customHeight="1">
      <c r="B692" s="2"/>
      <c r="C692" s="2"/>
      <c r="D692" s="2"/>
      <c r="F692" s="1"/>
      <c r="G692" s="2"/>
      <c r="AL692" s="2"/>
      <c r="AM692" s="3"/>
      <c r="AN692" s="3"/>
      <c r="AO692" s="3"/>
      <c r="AQ692" s="1"/>
      <c r="AR692" s="1"/>
      <c r="AS692" s="1"/>
    </row>
    <row r="693" spans="2:45" ht="15.75" customHeight="1">
      <c r="B693" s="2"/>
      <c r="C693" s="2"/>
      <c r="D693" s="2"/>
      <c r="F693" s="1"/>
      <c r="G693" s="2"/>
      <c r="AL693" s="2"/>
      <c r="AM693" s="3"/>
      <c r="AN693" s="3"/>
      <c r="AO693" s="3"/>
      <c r="AQ693" s="1"/>
      <c r="AR693" s="1"/>
      <c r="AS693" s="1"/>
    </row>
    <row r="694" spans="2:45" ht="15.75" customHeight="1">
      <c r="B694" s="2"/>
      <c r="C694" s="2"/>
      <c r="D694" s="2"/>
      <c r="F694" s="1"/>
      <c r="G694" s="2"/>
      <c r="AL694" s="2"/>
      <c r="AM694" s="3"/>
      <c r="AN694" s="3"/>
      <c r="AO694" s="3"/>
      <c r="AQ694" s="1"/>
      <c r="AR694" s="1"/>
      <c r="AS694" s="1"/>
    </row>
    <row r="695" spans="2:45" ht="15.75" customHeight="1">
      <c r="B695" s="2"/>
      <c r="C695" s="2"/>
      <c r="D695" s="2"/>
      <c r="F695" s="1"/>
      <c r="G695" s="2"/>
      <c r="AL695" s="2"/>
      <c r="AM695" s="3"/>
      <c r="AN695" s="3"/>
      <c r="AO695" s="3"/>
      <c r="AQ695" s="1"/>
      <c r="AR695" s="1"/>
      <c r="AS695" s="1"/>
    </row>
    <row r="696" spans="2:45" ht="15.75" customHeight="1">
      <c r="B696" s="2"/>
      <c r="C696" s="2"/>
      <c r="D696" s="2"/>
      <c r="F696" s="1"/>
      <c r="G696" s="2"/>
      <c r="AL696" s="2"/>
      <c r="AM696" s="3"/>
      <c r="AN696" s="3"/>
      <c r="AO696" s="3"/>
      <c r="AQ696" s="1"/>
      <c r="AR696" s="1"/>
      <c r="AS696" s="1"/>
    </row>
    <row r="697" spans="2:45" ht="15.75" customHeight="1">
      <c r="B697" s="2"/>
      <c r="C697" s="2"/>
      <c r="D697" s="2"/>
      <c r="F697" s="1"/>
      <c r="G697" s="2"/>
      <c r="AL697" s="2"/>
      <c r="AM697" s="3"/>
      <c r="AN697" s="3"/>
      <c r="AO697" s="3"/>
      <c r="AQ697" s="1"/>
      <c r="AR697" s="1"/>
      <c r="AS697" s="1"/>
    </row>
    <row r="698" spans="2:45" ht="15.75" customHeight="1">
      <c r="B698" s="2"/>
      <c r="C698" s="2"/>
      <c r="D698" s="2"/>
      <c r="F698" s="1"/>
      <c r="G698" s="2"/>
      <c r="AL698" s="2"/>
      <c r="AM698" s="3"/>
      <c r="AN698" s="3"/>
      <c r="AO698" s="3"/>
      <c r="AQ698" s="1"/>
      <c r="AR698" s="1"/>
      <c r="AS698" s="1"/>
    </row>
    <row r="699" spans="2:45" ht="15.75" customHeight="1">
      <c r="B699" s="2"/>
      <c r="C699" s="2"/>
      <c r="D699" s="2"/>
      <c r="F699" s="1"/>
      <c r="G699" s="2"/>
      <c r="AL699" s="2"/>
      <c r="AM699" s="3"/>
      <c r="AN699" s="3"/>
      <c r="AO699" s="3"/>
      <c r="AQ699" s="1"/>
      <c r="AR699" s="1"/>
      <c r="AS699" s="1"/>
    </row>
    <row r="700" spans="2:45" ht="15.75" customHeight="1">
      <c r="B700" s="2"/>
      <c r="C700" s="2"/>
      <c r="D700" s="2"/>
      <c r="F700" s="1"/>
      <c r="G700" s="2"/>
      <c r="AL700" s="2"/>
      <c r="AM700" s="3"/>
      <c r="AN700" s="3"/>
      <c r="AO700" s="3"/>
      <c r="AQ700" s="1"/>
      <c r="AR700" s="1"/>
      <c r="AS700" s="1"/>
    </row>
    <row r="701" spans="2:45" ht="15.75" customHeight="1">
      <c r="B701" s="2"/>
      <c r="C701" s="2"/>
      <c r="D701" s="2"/>
      <c r="F701" s="1"/>
      <c r="G701" s="2"/>
      <c r="AL701" s="2"/>
      <c r="AM701" s="3"/>
      <c r="AN701" s="3"/>
      <c r="AO701" s="3"/>
      <c r="AQ701" s="1"/>
      <c r="AR701" s="1"/>
      <c r="AS701" s="1"/>
    </row>
    <row r="702" spans="2:45" ht="15.75" customHeight="1">
      <c r="B702" s="2"/>
      <c r="C702" s="2"/>
      <c r="D702" s="2"/>
      <c r="F702" s="1"/>
      <c r="G702" s="2"/>
      <c r="AL702" s="2"/>
      <c r="AM702" s="3"/>
      <c r="AN702" s="3"/>
      <c r="AO702" s="3"/>
      <c r="AQ702" s="1"/>
      <c r="AR702" s="1"/>
      <c r="AS702" s="1"/>
    </row>
    <row r="703" spans="2:45" ht="15.75" customHeight="1">
      <c r="B703" s="2"/>
      <c r="C703" s="2"/>
      <c r="D703" s="2"/>
      <c r="F703" s="1"/>
      <c r="G703" s="2"/>
      <c r="AL703" s="2"/>
      <c r="AM703" s="3"/>
      <c r="AN703" s="3"/>
      <c r="AO703" s="3"/>
      <c r="AQ703" s="1"/>
      <c r="AR703" s="1"/>
      <c r="AS703" s="1"/>
    </row>
    <row r="704" spans="2:45" ht="15.75" customHeight="1">
      <c r="B704" s="2"/>
      <c r="C704" s="2"/>
      <c r="D704" s="2"/>
      <c r="F704" s="1"/>
      <c r="G704" s="2"/>
      <c r="AL704" s="2"/>
      <c r="AM704" s="3"/>
      <c r="AN704" s="3"/>
      <c r="AO704" s="3"/>
      <c r="AQ704" s="1"/>
      <c r="AR704" s="1"/>
      <c r="AS704" s="1"/>
    </row>
    <row r="705" spans="2:45" ht="15.75" customHeight="1">
      <c r="B705" s="2"/>
      <c r="C705" s="2"/>
      <c r="D705" s="2"/>
      <c r="F705" s="1"/>
      <c r="G705" s="2"/>
      <c r="AL705" s="2"/>
      <c r="AM705" s="3"/>
      <c r="AN705" s="3"/>
      <c r="AO705" s="3"/>
      <c r="AQ705" s="1"/>
      <c r="AR705" s="1"/>
      <c r="AS705" s="1"/>
    </row>
    <row r="706" spans="2:45" ht="15.75" customHeight="1">
      <c r="B706" s="2"/>
      <c r="C706" s="2"/>
      <c r="D706" s="2"/>
      <c r="F706" s="1"/>
      <c r="G706" s="2"/>
      <c r="AL706" s="2"/>
      <c r="AM706" s="3"/>
      <c r="AN706" s="3"/>
      <c r="AO706" s="3"/>
      <c r="AQ706" s="1"/>
      <c r="AR706" s="1"/>
      <c r="AS706" s="1"/>
    </row>
    <row r="707" spans="2:45" ht="15.75" customHeight="1">
      <c r="B707" s="2"/>
      <c r="C707" s="2"/>
      <c r="D707" s="2"/>
      <c r="F707" s="1"/>
      <c r="G707" s="2"/>
      <c r="AL707" s="2"/>
      <c r="AM707" s="3"/>
      <c r="AN707" s="3"/>
      <c r="AO707" s="3"/>
      <c r="AQ707" s="1"/>
      <c r="AR707" s="1"/>
      <c r="AS707" s="1"/>
    </row>
    <row r="708" spans="2:45" ht="15.75" customHeight="1">
      <c r="B708" s="2"/>
      <c r="C708" s="2"/>
      <c r="D708" s="2"/>
      <c r="F708" s="1"/>
      <c r="G708" s="2"/>
      <c r="AL708" s="2"/>
      <c r="AM708" s="3"/>
      <c r="AN708" s="3"/>
      <c r="AO708" s="3"/>
      <c r="AQ708" s="1"/>
      <c r="AR708" s="1"/>
      <c r="AS708" s="1"/>
    </row>
    <row r="709" spans="2:45" ht="15.75" customHeight="1">
      <c r="B709" s="2"/>
      <c r="C709" s="2"/>
      <c r="D709" s="2"/>
      <c r="F709" s="1"/>
      <c r="G709" s="2"/>
      <c r="AL709" s="2"/>
      <c r="AM709" s="3"/>
      <c r="AN709" s="3"/>
      <c r="AO709" s="3"/>
      <c r="AQ709" s="1"/>
      <c r="AR709" s="1"/>
      <c r="AS709" s="1"/>
    </row>
    <row r="710" spans="2:45" ht="15.75" customHeight="1">
      <c r="B710" s="2"/>
      <c r="C710" s="2"/>
      <c r="D710" s="2"/>
      <c r="F710" s="1"/>
      <c r="G710" s="2"/>
      <c r="AL710" s="2"/>
      <c r="AM710" s="3"/>
      <c r="AN710" s="3"/>
      <c r="AO710" s="3"/>
      <c r="AQ710" s="1"/>
      <c r="AR710" s="1"/>
      <c r="AS710" s="1"/>
    </row>
    <row r="711" spans="2:45" ht="15.75" customHeight="1">
      <c r="B711" s="2"/>
      <c r="C711" s="2"/>
      <c r="D711" s="2"/>
      <c r="F711" s="1"/>
      <c r="G711" s="2"/>
      <c r="AL711" s="2"/>
      <c r="AM711" s="3"/>
      <c r="AN711" s="3"/>
      <c r="AO711" s="3"/>
      <c r="AQ711" s="1"/>
      <c r="AR711" s="1"/>
      <c r="AS711" s="1"/>
    </row>
    <row r="712" spans="2:45" ht="15.75" customHeight="1">
      <c r="B712" s="2"/>
      <c r="C712" s="2"/>
      <c r="D712" s="2"/>
      <c r="F712" s="1"/>
      <c r="G712" s="2"/>
      <c r="AL712" s="2"/>
      <c r="AM712" s="3"/>
      <c r="AN712" s="3"/>
      <c r="AO712" s="3"/>
      <c r="AQ712" s="1"/>
      <c r="AR712" s="1"/>
      <c r="AS712" s="1"/>
    </row>
    <row r="713" spans="2:45" ht="15.75" customHeight="1">
      <c r="B713" s="2"/>
      <c r="C713" s="2"/>
      <c r="D713" s="2"/>
      <c r="F713" s="1"/>
      <c r="G713" s="2"/>
      <c r="AL713" s="2"/>
      <c r="AM713" s="3"/>
      <c r="AN713" s="3"/>
      <c r="AO713" s="3"/>
      <c r="AQ713" s="1"/>
      <c r="AR713" s="1"/>
      <c r="AS713" s="1"/>
    </row>
    <row r="714" spans="2:45" ht="15.75" customHeight="1">
      <c r="B714" s="2"/>
      <c r="C714" s="2"/>
      <c r="D714" s="2"/>
      <c r="F714" s="1"/>
      <c r="G714" s="2"/>
      <c r="AL714" s="2"/>
      <c r="AM714" s="3"/>
      <c r="AN714" s="3"/>
      <c r="AO714" s="3"/>
      <c r="AQ714" s="1"/>
      <c r="AR714" s="1"/>
      <c r="AS714" s="1"/>
    </row>
    <row r="715" spans="2:45" ht="15.75" customHeight="1">
      <c r="B715" s="2"/>
      <c r="C715" s="2"/>
      <c r="D715" s="2"/>
      <c r="F715" s="1"/>
      <c r="G715" s="2"/>
      <c r="AL715" s="2"/>
      <c r="AM715" s="3"/>
      <c r="AN715" s="3"/>
      <c r="AO715" s="3"/>
      <c r="AQ715" s="1"/>
      <c r="AR715" s="1"/>
      <c r="AS715" s="1"/>
    </row>
    <row r="716" spans="2:45" ht="15.75" customHeight="1">
      <c r="B716" s="2"/>
      <c r="C716" s="2"/>
      <c r="D716" s="2"/>
      <c r="F716" s="1"/>
      <c r="G716" s="2"/>
      <c r="AL716" s="2"/>
      <c r="AM716" s="3"/>
      <c r="AN716" s="3"/>
      <c r="AO716" s="3"/>
      <c r="AQ716" s="1"/>
      <c r="AR716" s="1"/>
      <c r="AS716" s="1"/>
    </row>
    <row r="717" spans="2:45" ht="15.75" customHeight="1">
      <c r="B717" s="2"/>
      <c r="C717" s="2"/>
      <c r="D717" s="2"/>
      <c r="F717" s="1"/>
      <c r="G717" s="2"/>
      <c r="AL717" s="2"/>
      <c r="AM717" s="3"/>
      <c r="AN717" s="3"/>
      <c r="AO717" s="3"/>
      <c r="AQ717" s="1"/>
      <c r="AR717" s="1"/>
      <c r="AS717" s="1"/>
    </row>
    <row r="718" spans="2:45" ht="15.75" customHeight="1">
      <c r="B718" s="2"/>
      <c r="C718" s="2"/>
      <c r="D718" s="2"/>
      <c r="F718" s="1"/>
      <c r="G718" s="2"/>
      <c r="AL718" s="2"/>
      <c r="AM718" s="3"/>
      <c r="AN718" s="3"/>
      <c r="AO718" s="3"/>
      <c r="AQ718" s="1"/>
      <c r="AR718" s="1"/>
      <c r="AS718" s="1"/>
    </row>
    <row r="719" spans="2:45" ht="15.75" customHeight="1">
      <c r="B719" s="2"/>
      <c r="C719" s="2"/>
      <c r="D719" s="2"/>
      <c r="F719" s="1"/>
      <c r="G719" s="2"/>
      <c r="AL719" s="2"/>
      <c r="AM719" s="3"/>
      <c r="AN719" s="3"/>
      <c r="AO719" s="3"/>
      <c r="AQ719" s="1"/>
      <c r="AR719" s="1"/>
      <c r="AS719" s="1"/>
    </row>
    <row r="720" spans="2:45" ht="15.75" customHeight="1">
      <c r="B720" s="2"/>
      <c r="C720" s="2"/>
      <c r="D720" s="2"/>
      <c r="F720" s="1"/>
      <c r="G720" s="2"/>
      <c r="AL720" s="2"/>
      <c r="AM720" s="3"/>
      <c r="AN720" s="3"/>
      <c r="AO720" s="3"/>
      <c r="AQ720" s="1"/>
      <c r="AR720" s="1"/>
      <c r="AS720" s="1"/>
    </row>
    <row r="721" spans="2:45" ht="15.75" customHeight="1">
      <c r="B721" s="2"/>
      <c r="C721" s="2"/>
      <c r="D721" s="2"/>
      <c r="F721" s="1"/>
      <c r="G721" s="2"/>
      <c r="AL721" s="2"/>
      <c r="AM721" s="3"/>
      <c r="AN721" s="3"/>
      <c r="AO721" s="3"/>
      <c r="AQ721" s="1"/>
      <c r="AR721" s="1"/>
      <c r="AS721" s="1"/>
    </row>
    <row r="722" spans="2:45" ht="15.75" customHeight="1">
      <c r="B722" s="2"/>
      <c r="C722" s="2"/>
      <c r="D722" s="2"/>
      <c r="F722" s="1"/>
      <c r="G722" s="2"/>
      <c r="AL722" s="2"/>
      <c r="AM722" s="3"/>
      <c r="AN722" s="3"/>
      <c r="AO722" s="3"/>
      <c r="AQ722" s="1"/>
      <c r="AR722" s="1"/>
      <c r="AS722" s="1"/>
    </row>
    <row r="723" spans="2:45" ht="15.75" customHeight="1">
      <c r="B723" s="2"/>
      <c r="C723" s="2"/>
      <c r="D723" s="2"/>
      <c r="F723" s="1"/>
      <c r="G723" s="2"/>
      <c r="AL723" s="2"/>
      <c r="AM723" s="3"/>
      <c r="AN723" s="3"/>
      <c r="AO723" s="3"/>
      <c r="AQ723" s="1"/>
      <c r="AR723" s="1"/>
      <c r="AS723" s="1"/>
    </row>
    <row r="724" spans="2:45" ht="15.75" customHeight="1">
      <c r="B724" s="2"/>
      <c r="C724" s="2"/>
      <c r="D724" s="2"/>
      <c r="F724" s="1"/>
      <c r="G724" s="2"/>
      <c r="AL724" s="2"/>
      <c r="AM724" s="3"/>
      <c r="AN724" s="3"/>
      <c r="AO724" s="3"/>
      <c r="AQ724" s="1"/>
      <c r="AR724" s="1"/>
      <c r="AS724" s="1"/>
    </row>
    <row r="725" spans="2:45" ht="15.75" customHeight="1">
      <c r="B725" s="2"/>
      <c r="C725" s="2"/>
      <c r="D725" s="2"/>
      <c r="F725" s="1"/>
      <c r="G725" s="2"/>
      <c r="AL725" s="2"/>
      <c r="AM725" s="3"/>
      <c r="AN725" s="3"/>
      <c r="AO725" s="3"/>
      <c r="AQ725" s="1"/>
      <c r="AR725" s="1"/>
      <c r="AS725" s="1"/>
    </row>
    <row r="726" spans="2:45" ht="15.75" customHeight="1">
      <c r="B726" s="2"/>
      <c r="C726" s="2"/>
      <c r="D726" s="2"/>
      <c r="F726" s="1"/>
      <c r="G726" s="2"/>
      <c r="AL726" s="2"/>
      <c r="AM726" s="3"/>
      <c r="AN726" s="3"/>
      <c r="AO726" s="3"/>
      <c r="AQ726" s="1"/>
      <c r="AR726" s="1"/>
      <c r="AS726" s="1"/>
    </row>
    <row r="727" spans="2:45" ht="15.75" customHeight="1">
      <c r="B727" s="2"/>
      <c r="C727" s="2"/>
      <c r="D727" s="2"/>
      <c r="F727" s="1"/>
      <c r="G727" s="2"/>
      <c r="AL727" s="2"/>
      <c r="AM727" s="3"/>
      <c r="AN727" s="3"/>
      <c r="AO727" s="3"/>
      <c r="AQ727" s="1"/>
      <c r="AR727" s="1"/>
      <c r="AS727" s="1"/>
    </row>
    <row r="728" spans="2:45" ht="15.75" customHeight="1">
      <c r="B728" s="2"/>
      <c r="C728" s="2"/>
      <c r="D728" s="2"/>
      <c r="F728" s="1"/>
      <c r="G728" s="2"/>
      <c r="AL728" s="2"/>
      <c r="AM728" s="3"/>
      <c r="AN728" s="3"/>
      <c r="AO728" s="3"/>
      <c r="AQ728" s="1"/>
      <c r="AR728" s="1"/>
      <c r="AS728" s="1"/>
    </row>
    <row r="729" spans="2:45" ht="15.75" customHeight="1">
      <c r="B729" s="2"/>
      <c r="C729" s="2"/>
      <c r="D729" s="2"/>
      <c r="F729" s="1"/>
      <c r="G729" s="2"/>
      <c r="AL729" s="2"/>
      <c r="AM729" s="3"/>
      <c r="AN729" s="3"/>
      <c r="AO729" s="3"/>
      <c r="AQ729" s="1"/>
      <c r="AR729" s="1"/>
      <c r="AS729" s="1"/>
    </row>
    <row r="730" spans="2:45" ht="15.75" customHeight="1">
      <c r="B730" s="2"/>
      <c r="C730" s="2"/>
      <c r="D730" s="2"/>
      <c r="F730" s="1"/>
      <c r="G730" s="2"/>
      <c r="AL730" s="2"/>
      <c r="AM730" s="3"/>
      <c r="AN730" s="3"/>
      <c r="AO730" s="3"/>
      <c r="AQ730" s="1"/>
      <c r="AR730" s="1"/>
      <c r="AS730" s="1"/>
    </row>
    <row r="731" spans="2:45" ht="15.75" customHeight="1">
      <c r="B731" s="2"/>
      <c r="C731" s="2"/>
      <c r="D731" s="2"/>
      <c r="F731" s="1"/>
      <c r="G731" s="2"/>
      <c r="AL731" s="2"/>
      <c r="AM731" s="3"/>
      <c r="AN731" s="3"/>
      <c r="AO731" s="3"/>
      <c r="AQ731" s="1"/>
      <c r="AR731" s="1"/>
      <c r="AS731" s="1"/>
    </row>
    <row r="732" spans="2:45" ht="15.75" customHeight="1">
      <c r="B732" s="2"/>
      <c r="C732" s="2"/>
      <c r="D732" s="2"/>
      <c r="F732" s="1"/>
      <c r="G732" s="2"/>
      <c r="AL732" s="2"/>
      <c r="AM732" s="3"/>
      <c r="AN732" s="3"/>
      <c r="AO732" s="3"/>
      <c r="AQ732" s="1"/>
      <c r="AR732" s="1"/>
      <c r="AS732" s="1"/>
    </row>
    <row r="733" spans="2:45" ht="15.75" customHeight="1">
      <c r="B733" s="2"/>
      <c r="C733" s="2"/>
      <c r="D733" s="2"/>
      <c r="F733" s="1"/>
      <c r="G733" s="2"/>
      <c r="AL733" s="2"/>
      <c r="AM733" s="3"/>
      <c r="AN733" s="3"/>
      <c r="AO733" s="3"/>
      <c r="AQ733" s="1"/>
      <c r="AR733" s="1"/>
      <c r="AS733" s="1"/>
    </row>
    <row r="734" spans="2:45" ht="15.75" customHeight="1">
      <c r="B734" s="2"/>
      <c r="C734" s="2"/>
      <c r="D734" s="2"/>
      <c r="F734" s="1"/>
      <c r="G734" s="2"/>
      <c r="AL734" s="2"/>
      <c r="AM734" s="3"/>
      <c r="AN734" s="3"/>
      <c r="AO734" s="3"/>
      <c r="AQ734" s="1"/>
      <c r="AR734" s="1"/>
      <c r="AS734" s="1"/>
    </row>
    <row r="735" spans="2:45" ht="15.75" customHeight="1">
      <c r="B735" s="2"/>
      <c r="C735" s="2"/>
      <c r="D735" s="2"/>
      <c r="F735" s="1"/>
      <c r="G735" s="2"/>
      <c r="AL735" s="2"/>
      <c r="AM735" s="3"/>
      <c r="AN735" s="3"/>
      <c r="AO735" s="3"/>
      <c r="AQ735" s="1"/>
      <c r="AR735" s="1"/>
      <c r="AS735" s="1"/>
    </row>
    <row r="736" spans="2:45" ht="15.75" customHeight="1">
      <c r="B736" s="2"/>
      <c r="C736" s="2"/>
      <c r="D736" s="2"/>
      <c r="F736" s="1"/>
      <c r="G736" s="2"/>
      <c r="AL736" s="2"/>
      <c r="AM736" s="3"/>
      <c r="AN736" s="3"/>
      <c r="AO736" s="3"/>
      <c r="AQ736" s="1"/>
      <c r="AR736" s="1"/>
      <c r="AS736" s="1"/>
    </row>
    <row r="737" spans="2:45" ht="15.75" customHeight="1">
      <c r="B737" s="2"/>
      <c r="C737" s="2"/>
      <c r="D737" s="2"/>
      <c r="F737" s="1"/>
      <c r="G737" s="2"/>
      <c r="AL737" s="2"/>
      <c r="AM737" s="3"/>
      <c r="AN737" s="3"/>
      <c r="AO737" s="3"/>
      <c r="AQ737" s="1"/>
      <c r="AR737" s="1"/>
      <c r="AS737" s="1"/>
    </row>
    <row r="738" spans="2:45" ht="15.75" customHeight="1">
      <c r="B738" s="2"/>
      <c r="C738" s="2"/>
      <c r="D738" s="2"/>
      <c r="F738" s="1"/>
      <c r="G738" s="2"/>
      <c r="AL738" s="2"/>
      <c r="AM738" s="3"/>
      <c r="AN738" s="3"/>
      <c r="AO738" s="3"/>
      <c r="AQ738" s="1"/>
      <c r="AR738" s="1"/>
      <c r="AS738" s="1"/>
    </row>
    <row r="739" spans="2:45" ht="15.75" customHeight="1">
      <c r="B739" s="2"/>
      <c r="C739" s="2"/>
      <c r="D739" s="2"/>
      <c r="F739" s="1"/>
      <c r="G739" s="2"/>
      <c r="AL739" s="2"/>
      <c r="AM739" s="3"/>
      <c r="AN739" s="3"/>
      <c r="AO739" s="3"/>
      <c r="AQ739" s="1"/>
      <c r="AR739" s="1"/>
      <c r="AS739" s="1"/>
    </row>
    <row r="740" spans="2:45" ht="15.75" customHeight="1">
      <c r="B740" s="2"/>
      <c r="C740" s="2"/>
      <c r="D740" s="2"/>
      <c r="F740" s="1"/>
      <c r="G740" s="2"/>
      <c r="AL740" s="2"/>
      <c r="AM740" s="3"/>
      <c r="AN740" s="3"/>
      <c r="AO740" s="3"/>
      <c r="AQ740" s="1"/>
      <c r="AR740" s="1"/>
      <c r="AS740" s="1"/>
    </row>
    <row r="741" spans="2:45" ht="15.75" customHeight="1">
      <c r="B741" s="2"/>
      <c r="C741" s="2"/>
      <c r="D741" s="2"/>
      <c r="F741" s="1"/>
      <c r="G741" s="2"/>
      <c r="AL741" s="2"/>
      <c r="AM741" s="3"/>
      <c r="AN741" s="3"/>
      <c r="AO741" s="3"/>
      <c r="AQ741" s="1"/>
      <c r="AR741" s="1"/>
      <c r="AS741" s="1"/>
    </row>
    <row r="742" spans="2:45" ht="15.75" customHeight="1">
      <c r="B742" s="2"/>
      <c r="C742" s="2"/>
      <c r="D742" s="2"/>
      <c r="F742" s="1"/>
      <c r="G742" s="2"/>
      <c r="AL742" s="2"/>
      <c r="AM742" s="3"/>
      <c r="AN742" s="3"/>
      <c r="AO742" s="3"/>
      <c r="AQ742" s="1"/>
      <c r="AR742" s="1"/>
      <c r="AS742" s="1"/>
    </row>
    <row r="743" spans="2:45" ht="15.75" customHeight="1">
      <c r="B743" s="2"/>
      <c r="C743" s="2"/>
      <c r="D743" s="2"/>
      <c r="F743" s="1"/>
      <c r="G743" s="2"/>
      <c r="AL743" s="2"/>
      <c r="AM743" s="3"/>
      <c r="AN743" s="3"/>
      <c r="AO743" s="3"/>
      <c r="AQ743" s="1"/>
      <c r="AR743" s="1"/>
      <c r="AS743" s="1"/>
    </row>
    <row r="744" spans="2:45" ht="15.75" customHeight="1">
      <c r="B744" s="2"/>
      <c r="C744" s="2"/>
      <c r="D744" s="2"/>
      <c r="F744" s="1"/>
      <c r="G744" s="2"/>
      <c r="AL744" s="2"/>
      <c r="AM744" s="3"/>
      <c r="AN744" s="3"/>
      <c r="AO744" s="3"/>
      <c r="AQ744" s="1"/>
      <c r="AR744" s="1"/>
      <c r="AS744" s="1"/>
    </row>
    <row r="745" spans="2:45" ht="15.75" customHeight="1">
      <c r="B745" s="2"/>
      <c r="C745" s="2"/>
      <c r="D745" s="2"/>
      <c r="F745" s="1"/>
      <c r="G745" s="2"/>
      <c r="AL745" s="2"/>
      <c r="AM745" s="3"/>
      <c r="AN745" s="3"/>
      <c r="AO745" s="3"/>
      <c r="AQ745" s="1"/>
      <c r="AR745" s="1"/>
      <c r="AS745" s="1"/>
    </row>
    <row r="746" spans="2:45" ht="15.75" customHeight="1">
      <c r="B746" s="2"/>
      <c r="C746" s="2"/>
      <c r="D746" s="2"/>
      <c r="F746" s="1"/>
      <c r="G746" s="2"/>
      <c r="AL746" s="2"/>
      <c r="AM746" s="3"/>
      <c r="AN746" s="3"/>
      <c r="AO746" s="3"/>
      <c r="AQ746" s="1"/>
      <c r="AR746" s="1"/>
      <c r="AS746" s="1"/>
    </row>
    <row r="747" spans="2:45" ht="15.75" customHeight="1">
      <c r="B747" s="2"/>
      <c r="C747" s="2"/>
      <c r="D747" s="2"/>
      <c r="F747" s="1"/>
      <c r="G747" s="2"/>
      <c r="AL747" s="2"/>
      <c r="AM747" s="3"/>
      <c r="AN747" s="3"/>
      <c r="AO747" s="3"/>
      <c r="AQ747" s="1"/>
      <c r="AR747" s="1"/>
      <c r="AS747" s="1"/>
    </row>
    <row r="748" spans="2:45" ht="15.75" customHeight="1">
      <c r="B748" s="2"/>
      <c r="C748" s="2"/>
      <c r="D748" s="2"/>
      <c r="F748" s="1"/>
      <c r="G748" s="2"/>
      <c r="AL748" s="2"/>
      <c r="AM748" s="3"/>
      <c r="AN748" s="3"/>
      <c r="AO748" s="3"/>
      <c r="AQ748" s="1"/>
      <c r="AR748" s="1"/>
      <c r="AS748" s="1"/>
    </row>
    <row r="749" spans="2:45" ht="15.75" customHeight="1">
      <c r="B749" s="2"/>
      <c r="C749" s="2"/>
      <c r="D749" s="2"/>
      <c r="F749" s="1"/>
      <c r="G749" s="2"/>
      <c r="AL749" s="2"/>
      <c r="AM749" s="3"/>
      <c r="AN749" s="3"/>
      <c r="AO749" s="3"/>
      <c r="AQ749" s="1"/>
      <c r="AR749" s="1"/>
      <c r="AS749" s="1"/>
    </row>
    <row r="750" spans="2:45" ht="15.75" customHeight="1">
      <c r="B750" s="2"/>
      <c r="C750" s="2"/>
      <c r="D750" s="2"/>
      <c r="F750" s="1"/>
      <c r="G750" s="2"/>
      <c r="AL750" s="2"/>
      <c r="AM750" s="3"/>
      <c r="AN750" s="3"/>
      <c r="AO750" s="3"/>
      <c r="AQ750" s="1"/>
      <c r="AR750" s="1"/>
      <c r="AS750" s="1"/>
    </row>
    <row r="751" spans="2:45" ht="15.75" customHeight="1">
      <c r="B751" s="2"/>
      <c r="C751" s="2"/>
      <c r="D751" s="2"/>
      <c r="F751" s="1"/>
      <c r="G751" s="2"/>
      <c r="AL751" s="2"/>
      <c r="AM751" s="3"/>
      <c r="AN751" s="3"/>
      <c r="AO751" s="3"/>
      <c r="AQ751" s="1"/>
      <c r="AR751" s="1"/>
      <c r="AS751" s="1"/>
    </row>
    <row r="752" spans="2:45" ht="15.75" customHeight="1">
      <c r="B752" s="2"/>
      <c r="C752" s="2"/>
      <c r="D752" s="2"/>
      <c r="F752" s="1"/>
      <c r="G752" s="2"/>
      <c r="AL752" s="2"/>
      <c r="AM752" s="3"/>
      <c r="AN752" s="3"/>
      <c r="AO752" s="3"/>
      <c r="AQ752" s="1"/>
      <c r="AR752" s="1"/>
      <c r="AS752" s="1"/>
    </row>
    <row r="753" spans="2:45" ht="15.75" customHeight="1">
      <c r="B753" s="2"/>
      <c r="C753" s="2"/>
      <c r="D753" s="2"/>
      <c r="F753" s="1"/>
      <c r="G753" s="2"/>
      <c r="AL753" s="2"/>
      <c r="AM753" s="3"/>
      <c r="AN753" s="3"/>
      <c r="AO753" s="3"/>
      <c r="AQ753" s="1"/>
      <c r="AR753" s="1"/>
      <c r="AS753" s="1"/>
    </row>
    <row r="754" spans="2:45" ht="15.75" customHeight="1">
      <c r="B754" s="2"/>
      <c r="C754" s="2"/>
      <c r="D754" s="2"/>
      <c r="F754" s="1"/>
      <c r="G754" s="2"/>
      <c r="AL754" s="2"/>
      <c r="AM754" s="3"/>
      <c r="AN754" s="3"/>
      <c r="AO754" s="3"/>
      <c r="AQ754" s="1"/>
      <c r="AR754" s="1"/>
      <c r="AS754" s="1"/>
    </row>
    <row r="755" spans="2:45" ht="15.75" customHeight="1">
      <c r="B755" s="2"/>
      <c r="C755" s="2"/>
      <c r="D755" s="2"/>
      <c r="F755" s="1"/>
      <c r="G755" s="2"/>
      <c r="AL755" s="2"/>
      <c r="AM755" s="3"/>
      <c r="AN755" s="3"/>
      <c r="AO755" s="3"/>
      <c r="AQ755" s="1"/>
      <c r="AR755" s="1"/>
      <c r="AS755" s="1"/>
    </row>
    <row r="756" spans="2:45" ht="15.75" customHeight="1">
      <c r="B756" s="2"/>
      <c r="C756" s="2"/>
      <c r="D756" s="2"/>
      <c r="F756" s="1"/>
      <c r="G756" s="2"/>
      <c r="AL756" s="2"/>
      <c r="AM756" s="3"/>
      <c r="AN756" s="3"/>
      <c r="AO756" s="3"/>
      <c r="AQ756" s="1"/>
      <c r="AR756" s="1"/>
      <c r="AS756" s="1"/>
    </row>
    <row r="757" spans="2:45" ht="15.75" customHeight="1">
      <c r="B757" s="2"/>
      <c r="C757" s="2"/>
      <c r="D757" s="2"/>
      <c r="F757" s="1"/>
      <c r="G757" s="2"/>
      <c r="AL757" s="2"/>
      <c r="AM757" s="3"/>
      <c r="AN757" s="3"/>
      <c r="AO757" s="3"/>
      <c r="AQ757" s="1"/>
      <c r="AR757" s="1"/>
      <c r="AS757" s="1"/>
    </row>
    <row r="758" spans="2:45" ht="15.75" customHeight="1">
      <c r="B758" s="2"/>
      <c r="C758" s="2"/>
      <c r="D758" s="2"/>
      <c r="F758" s="1"/>
      <c r="G758" s="2"/>
      <c r="AL758" s="2"/>
      <c r="AM758" s="3"/>
      <c r="AN758" s="3"/>
      <c r="AO758" s="3"/>
      <c r="AQ758" s="1"/>
      <c r="AR758" s="1"/>
      <c r="AS758" s="1"/>
    </row>
    <row r="759" spans="2:45" ht="15.75" customHeight="1">
      <c r="B759" s="2"/>
      <c r="C759" s="2"/>
      <c r="D759" s="2"/>
      <c r="F759" s="1"/>
      <c r="G759" s="2"/>
      <c r="AL759" s="2"/>
      <c r="AM759" s="3"/>
      <c r="AN759" s="3"/>
      <c r="AO759" s="3"/>
      <c r="AQ759" s="1"/>
      <c r="AR759" s="1"/>
      <c r="AS759" s="1"/>
    </row>
    <row r="760" spans="2:45" ht="15.75" customHeight="1">
      <c r="B760" s="2"/>
      <c r="C760" s="2"/>
      <c r="D760" s="2"/>
      <c r="F760" s="1"/>
      <c r="G760" s="2"/>
      <c r="AL760" s="2"/>
      <c r="AM760" s="3"/>
      <c r="AN760" s="3"/>
      <c r="AO760" s="3"/>
      <c r="AQ760" s="1"/>
      <c r="AR760" s="1"/>
      <c r="AS760" s="1"/>
    </row>
    <row r="761" spans="2:45" ht="15.75" customHeight="1">
      <c r="B761" s="2"/>
      <c r="C761" s="2"/>
      <c r="D761" s="2"/>
      <c r="F761" s="1"/>
      <c r="G761" s="2"/>
      <c r="AL761" s="2"/>
      <c r="AM761" s="3"/>
      <c r="AN761" s="3"/>
      <c r="AO761" s="3"/>
      <c r="AQ761" s="1"/>
      <c r="AR761" s="1"/>
      <c r="AS761" s="1"/>
    </row>
    <row r="762" spans="2:45" ht="15.75" customHeight="1">
      <c r="B762" s="2"/>
      <c r="C762" s="2"/>
      <c r="D762" s="2"/>
      <c r="F762" s="1"/>
      <c r="G762" s="2"/>
      <c r="AL762" s="2"/>
      <c r="AM762" s="3"/>
      <c r="AN762" s="3"/>
      <c r="AO762" s="3"/>
      <c r="AQ762" s="1"/>
      <c r="AR762" s="1"/>
      <c r="AS762" s="1"/>
    </row>
    <row r="763" spans="2:45" ht="15.75" customHeight="1">
      <c r="B763" s="2"/>
      <c r="C763" s="2"/>
      <c r="D763" s="2"/>
      <c r="F763" s="1"/>
      <c r="G763" s="2"/>
      <c r="AL763" s="2"/>
      <c r="AM763" s="3"/>
      <c r="AN763" s="3"/>
      <c r="AO763" s="3"/>
      <c r="AQ763" s="1"/>
      <c r="AR763" s="1"/>
      <c r="AS763" s="1"/>
    </row>
    <row r="764" spans="2:45" ht="15.75" customHeight="1">
      <c r="B764" s="2"/>
      <c r="C764" s="2"/>
      <c r="D764" s="2"/>
      <c r="F764" s="1"/>
      <c r="G764" s="2"/>
      <c r="AL764" s="2"/>
      <c r="AM764" s="3"/>
      <c r="AN764" s="3"/>
      <c r="AO764" s="3"/>
      <c r="AQ764" s="1"/>
      <c r="AR764" s="1"/>
      <c r="AS764" s="1"/>
    </row>
    <row r="765" spans="2:45" ht="15.75" customHeight="1">
      <c r="B765" s="2"/>
      <c r="C765" s="2"/>
      <c r="D765" s="2"/>
      <c r="F765" s="1"/>
      <c r="G765" s="2"/>
      <c r="AL765" s="2"/>
      <c r="AM765" s="3"/>
      <c r="AN765" s="3"/>
      <c r="AO765" s="3"/>
      <c r="AQ765" s="1"/>
      <c r="AR765" s="1"/>
      <c r="AS765" s="1"/>
    </row>
    <row r="766" spans="2:45" ht="15.75" customHeight="1">
      <c r="B766" s="2"/>
      <c r="C766" s="2"/>
      <c r="D766" s="2"/>
      <c r="F766" s="1"/>
      <c r="G766" s="2"/>
      <c r="AL766" s="2"/>
      <c r="AM766" s="3"/>
      <c r="AN766" s="3"/>
      <c r="AO766" s="3"/>
      <c r="AQ766" s="1"/>
      <c r="AR766" s="1"/>
      <c r="AS766" s="1"/>
    </row>
    <row r="767" spans="2:45" ht="15.75" customHeight="1">
      <c r="B767" s="2"/>
      <c r="C767" s="2"/>
      <c r="D767" s="2"/>
      <c r="F767" s="1"/>
      <c r="G767" s="2"/>
      <c r="AL767" s="2"/>
      <c r="AM767" s="3"/>
      <c r="AN767" s="3"/>
      <c r="AO767" s="3"/>
      <c r="AQ767" s="1"/>
      <c r="AR767" s="1"/>
      <c r="AS767" s="1"/>
    </row>
    <row r="768" spans="2:45" ht="15.75" customHeight="1">
      <c r="B768" s="2"/>
      <c r="C768" s="2"/>
      <c r="D768" s="2"/>
      <c r="F768" s="1"/>
      <c r="G768" s="2"/>
      <c r="AL768" s="2"/>
      <c r="AM768" s="3"/>
      <c r="AN768" s="3"/>
      <c r="AO768" s="3"/>
      <c r="AQ768" s="1"/>
      <c r="AR768" s="1"/>
      <c r="AS768" s="1"/>
    </row>
    <row r="769" spans="2:45" ht="15.75" customHeight="1">
      <c r="B769" s="2"/>
      <c r="C769" s="2"/>
      <c r="D769" s="2"/>
      <c r="F769" s="1"/>
      <c r="G769" s="2"/>
      <c r="AL769" s="2"/>
      <c r="AM769" s="3"/>
      <c r="AN769" s="3"/>
      <c r="AO769" s="3"/>
      <c r="AQ769" s="1"/>
      <c r="AR769" s="1"/>
      <c r="AS769" s="1"/>
    </row>
    <row r="770" spans="2:45" ht="15.75" customHeight="1">
      <c r="B770" s="2"/>
      <c r="C770" s="2"/>
      <c r="D770" s="2"/>
      <c r="F770" s="1"/>
      <c r="G770" s="2"/>
      <c r="AL770" s="2"/>
      <c r="AM770" s="3"/>
      <c r="AN770" s="3"/>
      <c r="AO770" s="3"/>
      <c r="AQ770" s="1"/>
      <c r="AR770" s="1"/>
      <c r="AS770" s="1"/>
    </row>
    <row r="771" spans="2:45" ht="15.75" customHeight="1">
      <c r="B771" s="2"/>
      <c r="C771" s="2"/>
      <c r="D771" s="2"/>
      <c r="F771" s="1"/>
      <c r="G771" s="2"/>
      <c r="AL771" s="2"/>
      <c r="AM771" s="3"/>
      <c r="AN771" s="3"/>
      <c r="AO771" s="3"/>
      <c r="AQ771" s="1"/>
      <c r="AR771" s="1"/>
      <c r="AS771" s="1"/>
    </row>
    <row r="772" spans="2:45" ht="15.75" customHeight="1">
      <c r="B772" s="2"/>
      <c r="C772" s="2"/>
      <c r="D772" s="2"/>
      <c r="F772" s="1"/>
      <c r="G772" s="2"/>
      <c r="AL772" s="2"/>
      <c r="AM772" s="3"/>
      <c r="AN772" s="3"/>
      <c r="AO772" s="3"/>
      <c r="AQ772" s="1"/>
      <c r="AR772" s="1"/>
      <c r="AS772" s="1"/>
    </row>
    <row r="773" spans="2:45" ht="15.75" customHeight="1">
      <c r="B773" s="2"/>
      <c r="C773" s="2"/>
      <c r="D773" s="2"/>
      <c r="F773" s="1"/>
      <c r="G773" s="2"/>
      <c r="AL773" s="2"/>
      <c r="AM773" s="3"/>
      <c r="AN773" s="3"/>
      <c r="AO773" s="3"/>
      <c r="AQ773" s="1"/>
      <c r="AR773" s="1"/>
      <c r="AS773" s="1"/>
    </row>
    <row r="774" spans="2:45" ht="15.75" customHeight="1">
      <c r="B774" s="2"/>
      <c r="C774" s="2"/>
      <c r="D774" s="2"/>
      <c r="F774" s="1"/>
      <c r="G774" s="2"/>
      <c r="AL774" s="2"/>
      <c r="AM774" s="3"/>
      <c r="AN774" s="3"/>
      <c r="AO774" s="3"/>
      <c r="AQ774" s="1"/>
      <c r="AR774" s="1"/>
      <c r="AS774" s="1"/>
    </row>
    <row r="775" spans="2:45" ht="15.75" customHeight="1">
      <c r="B775" s="2"/>
      <c r="C775" s="2"/>
      <c r="D775" s="2"/>
      <c r="F775" s="1"/>
      <c r="G775" s="2"/>
      <c r="AL775" s="2"/>
      <c r="AM775" s="3"/>
      <c r="AN775" s="3"/>
      <c r="AO775" s="3"/>
      <c r="AQ775" s="1"/>
      <c r="AR775" s="1"/>
      <c r="AS775" s="1"/>
    </row>
    <row r="776" spans="2:45" ht="15.75" customHeight="1">
      <c r="B776" s="2"/>
      <c r="C776" s="2"/>
      <c r="D776" s="2"/>
      <c r="F776" s="1"/>
      <c r="G776" s="2"/>
      <c r="AL776" s="2"/>
      <c r="AM776" s="3"/>
      <c r="AN776" s="3"/>
      <c r="AO776" s="3"/>
      <c r="AQ776" s="1"/>
      <c r="AR776" s="1"/>
      <c r="AS776" s="1"/>
    </row>
    <row r="777" spans="2:45" ht="15.75" customHeight="1">
      <c r="B777" s="2"/>
      <c r="C777" s="2"/>
      <c r="D777" s="2"/>
      <c r="F777" s="1"/>
      <c r="G777" s="2"/>
      <c r="AL777" s="2"/>
      <c r="AM777" s="3"/>
      <c r="AN777" s="3"/>
      <c r="AO777" s="3"/>
      <c r="AQ777" s="1"/>
      <c r="AR777" s="1"/>
      <c r="AS777" s="1"/>
    </row>
    <row r="778" spans="2:45" ht="15.75" customHeight="1">
      <c r="B778" s="2"/>
      <c r="C778" s="2"/>
      <c r="D778" s="2"/>
      <c r="F778" s="1"/>
      <c r="G778" s="2"/>
      <c r="AL778" s="2"/>
      <c r="AM778" s="3"/>
      <c r="AN778" s="3"/>
      <c r="AO778" s="3"/>
      <c r="AQ778" s="1"/>
      <c r="AR778" s="1"/>
      <c r="AS778" s="1"/>
    </row>
    <row r="779" spans="2:45" ht="15.75" customHeight="1">
      <c r="B779" s="2"/>
      <c r="C779" s="2"/>
      <c r="D779" s="2"/>
      <c r="F779" s="1"/>
      <c r="G779" s="2"/>
      <c r="AL779" s="2"/>
      <c r="AM779" s="3"/>
      <c r="AN779" s="3"/>
      <c r="AO779" s="3"/>
      <c r="AQ779" s="1"/>
      <c r="AR779" s="1"/>
      <c r="AS779" s="1"/>
    </row>
    <row r="780" spans="2:45" ht="15.75" customHeight="1">
      <c r="B780" s="2"/>
      <c r="C780" s="2"/>
      <c r="D780" s="2"/>
      <c r="F780" s="1"/>
      <c r="G780" s="2"/>
      <c r="AL780" s="2"/>
      <c r="AM780" s="3"/>
      <c r="AN780" s="3"/>
      <c r="AO780" s="3"/>
      <c r="AQ780" s="1"/>
      <c r="AR780" s="1"/>
      <c r="AS780" s="1"/>
    </row>
    <row r="781" spans="2:45" ht="15.75" customHeight="1">
      <c r="B781" s="2"/>
      <c r="C781" s="2"/>
      <c r="D781" s="2"/>
      <c r="F781" s="1"/>
      <c r="G781" s="2"/>
      <c r="AL781" s="2"/>
      <c r="AM781" s="3"/>
      <c r="AN781" s="3"/>
      <c r="AO781" s="3"/>
      <c r="AQ781" s="1"/>
      <c r="AR781" s="1"/>
      <c r="AS781" s="1"/>
    </row>
    <row r="782" spans="2:45" ht="15.75" customHeight="1">
      <c r="B782" s="2"/>
      <c r="C782" s="2"/>
      <c r="D782" s="2"/>
      <c r="F782" s="1"/>
      <c r="G782" s="2"/>
      <c r="AL782" s="2"/>
      <c r="AM782" s="3"/>
      <c r="AN782" s="3"/>
      <c r="AO782" s="3"/>
      <c r="AQ782" s="1"/>
      <c r="AR782" s="1"/>
      <c r="AS782" s="1"/>
    </row>
    <row r="783" spans="2:45" ht="15.75" customHeight="1">
      <c r="B783" s="2"/>
      <c r="C783" s="2"/>
      <c r="D783" s="2"/>
      <c r="F783" s="1"/>
      <c r="G783" s="2"/>
      <c r="AL783" s="2"/>
      <c r="AM783" s="3"/>
      <c r="AN783" s="3"/>
      <c r="AO783" s="3"/>
      <c r="AQ783" s="1"/>
      <c r="AR783" s="1"/>
      <c r="AS783" s="1"/>
    </row>
    <row r="784" spans="2:45" ht="15.75" customHeight="1">
      <c r="B784" s="2"/>
      <c r="C784" s="2"/>
      <c r="D784" s="2"/>
      <c r="F784" s="1"/>
      <c r="G784" s="2"/>
      <c r="AL784" s="2"/>
      <c r="AM784" s="3"/>
      <c r="AN784" s="3"/>
      <c r="AO784" s="3"/>
      <c r="AQ784" s="1"/>
      <c r="AR784" s="1"/>
      <c r="AS784" s="1"/>
    </row>
    <row r="785" spans="2:45" ht="15.75" customHeight="1">
      <c r="B785" s="2"/>
      <c r="C785" s="2"/>
      <c r="D785" s="2"/>
      <c r="F785" s="1"/>
      <c r="G785" s="2"/>
      <c r="AL785" s="2"/>
      <c r="AM785" s="3"/>
      <c r="AN785" s="3"/>
      <c r="AO785" s="3"/>
      <c r="AQ785" s="1"/>
      <c r="AR785" s="1"/>
      <c r="AS785" s="1"/>
    </row>
    <row r="786" spans="2:45" ht="15.75" customHeight="1">
      <c r="B786" s="2"/>
      <c r="C786" s="2"/>
      <c r="D786" s="2"/>
      <c r="F786" s="1"/>
      <c r="G786" s="2"/>
      <c r="AL786" s="2"/>
      <c r="AM786" s="3"/>
      <c r="AN786" s="3"/>
      <c r="AO786" s="3"/>
      <c r="AQ786" s="1"/>
      <c r="AR786" s="1"/>
      <c r="AS786" s="1"/>
    </row>
    <row r="787" spans="2:45" ht="15.75" customHeight="1">
      <c r="B787" s="2"/>
      <c r="C787" s="2"/>
      <c r="D787" s="2"/>
      <c r="F787" s="1"/>
      <c r="G787" s="2"/>
      <c r="AL787" s="2"/>
      <c r="AM787" s="3"/>
      <c r="AN787" s="3"/>
      <c r="AO787" s="3"/>
      <c r="AQ787" s="1"/>
      <c r="AR787" s="1"/>
      <c r="AS787" s="1"/>
    </row>
    <row r="788" spans="2:45" ht="15.75" customHeight="1">
      <c r="B788" s="2"/>
      <c r="C788" s="2"/>
      <c r="D788" s="2"/>
      <c r="F788" s="1"/>
      <c r="G788" s="2"/>
      <c r="AL788" s="2"/>
      <c r="AM788" s="3"/>
      <c r="AN788" s="3"/>
      <c r="AO788" s="3"/>
      <c r="AQ788" s="1"/>
      <c r="AR788" s="1"/>
      <c r="AS788" s="1"/>
    </row>
    <row r="789" spans="2:45" ht="15.75" customHeight="1">
      <c r="B789" s="2"/>
      <c r="C789" s="2"/>
      <c r="D789" s="2"/>
      <c r="F789" s="1"/>
      <c r="G789" s="2"/>
      <c r="AL789" s="2"/>
      <c r="AM789" s="3"/>
      <c r="AN789" s="3"/>
      <c r="AO789" s="3"/>
      <c r="AQ789" s="1"/>
      <c r="AR789" s="1"/>
      <c r="AS789" s="1"/>
    </row>
    <row r="790" spans="2:45" ht="15.75" customHeight="1">
      <c r="B790" s="2"/>
      <c r="C790" s="2"/>
      <c r="D790" s="2"/>
      <c r="F790" s="1"/>
      <c r="G790" s="2"/>
      <c r="AL790" s="2"/>
      <c r="AM790" s="3"/>
      <c r="AN790" s="3"/>
      <c r="AO790" s="3"/>
      <c r="AQ790" s="1"/>
      <c r="AR790" s="1"/>
      <c r="AS790" s="1"/>
    </row>
    <row r="791" spans="2:45" ht="15.75" customHeight="1">
      <c r="B791" s="2"/>
      <c r="C791" s="2"/>
      <c r="D791" s="2"/>
      <c r="F791" s="1"/>
      <c r="G791" s="2"/>
      <c r="AL791" s="2"/>
      <c r="AM791" s="3"/>
      <c r="AN791" s="3"/>
      <c r="AO791" s="3"/>
      <c r="AQ791" s="1"/>
      <c r="AR791" s="1"/>
      <c r="AS791" s="1"/>
    </row>
    <row r="792" spans="2:45" ht="15.75" customHeight="1">
      <c r="B792" s="2"/>
      <c r="C792" s="2"/>
      <c r="D792" s="2"/>
      <c r="F792" s="1"/>
      <c r="G792" s="2"/>
      <c r="AL792" s="2"/>
      <c r="AM792" s="3"/>
      <c r="AN792" s="3"/>
      <c r="AO792" s="3"/>
      <c r="AQ792" s="1"/>
      <c r="AR792" s="1"/>
      <c r="AS792" s="1"/>
    </row>
    <row r="793" spans="2:45" ht="15.75" customHeight="1">
      <c r="B793" s="2"/>
      <c r="C793" s="2"/>
      <c r="D793" s="2"/>
      <c r="F793" s="1"/>
      <c r="G793" s="2"/>
      <c r="AL793" s="2"/>
      <c r="AM793" s="3"/>
      <c r="AN793" s="3"/>
      <c r="AO793" s="3"/>
      <c r="AQ793" s="1"/>
      <c r="AR793" s="1"/>
      <c r="AS793" s="1"/>
    </row>
    <row r="794" spans="2:45" ht="15.75" customHeight="1">
      <c r="B794" s="2"/>
      <c r="C794" s="2"/>
      <c r="D794" s="2"/>
      <c r="F794" s="1"/>
      <c r="G794" s="2"/>
      <c r="AL794" s="2"/>
      <c r="AM794" s="3"/>
      <c r="AN794" s="3"/>
      <c r="AO794" s="3"/>
      <c r="AQ794" s="1"/>
      <c r="AR794" s="1"/>
      <c r="AS794" s="1"/>
    </row>
    <row r="795" spans="2:45" ht="15.75" customHeight="1">
      <c r="B795" s="2"/>
      <c r="C795" s="2"/>
      <c r="D795" s="2"/>
      <c r="F795" s="1"/>
      <c r="G795" s="2"/>
      <c r="AL795" s="2"/>
      <c r="AM795" s="3"/>
      <c r="AN795" s="3"/>
      <c r="AO795" s="3"/>
      <c r="AQ795" s="1"/>
      <c r="AR795" s="1"/>
      <c r="AS795" s="1"/>
    </row>
    <row r="796" spans="2:45" ht="15.75" customHeight="1">
      <c r="B796" s="2"/>
      <c r="C796" s="2"/>
      <c r="D796" s="2"/>
      <c r="F796" s="1"/>
      <c r="G796" s="2"/>
      <c r="AL796" s="2"/>
      <c r="AM796" s="3"/>
      <c r="AN796" s="3"/>
      <c r="AO796" s="3"/>
      <c r="AQ796" s="1"/>
      <c r="AR796" s="1"/>
      <c r="AS796" s="1"/>
    </row>
    <row r="797" spans="2:45" ht="15.75" customHeight="1">
      <c r="B797" s="2"/>
      <c r="C797" s="2"/>
      <c r="D797" s="2"/>
      <c r="F797" s="1"/>
      <c r="G797" s="2"/>
      <c r="AL797" s="2"/>
      <c r="AM797" s="3"/>
      <c r="AN797" s="3"/>
      <c r="AO797" s="3"/>
      <c r="AQ797" s="1"/>
      <c r="AR797" s="1"/>
      <c r="AS797" s="1"/>
    </row>
    <row r="798" spans="2:45" ht="15.75" customHeight="1">
      <c r="B798" s="2"/>
      <c r="C798" s="2"/>
      <c r="D798" s="2"/>
      <c r="F798" s="1"/>
      <c r="G798" s="2"/>
      <c r="AL798" s="2"/>
      <c r="AM798" s="3"/>
      <c r="AN798" s="3"/>
      <c r="AO798" s="3"/>
      <c r="AQ798" s="1"/>
      <c r="AR798" s="1"/>
      <c r="AS798" s="1"/>
    </row>
    <row r="799" spans="2:45" ht="15.75" customHeight="1">
      <c r="B799" s="2"/>
      <c r="C799" s="2"/>
      <c r="D799" s="2"/>
      <c r="F799" s="1"/>
      <c r="G799" s="2"/>
      <c r="AL799" s="2"/>
      <c r="AM799" s="3"/>
      <c r="AN799" s="3"/>
      <c r="AO799" s="3"/>
      <c r="AQ799" s="1"/>
      <c r="AR799" s="1"/>
      <c r="AS799" s="1"/>
    </row>
    <row r="800" spans="2:45" ht="15.75" customHeight="1">
      <c r="B800" s="2"/>
      <c r="C800" s="2"/>
      <c r="D800" s="2"/>
      <c r="F800" s="1"/>
      <c r="G800" s="2"/>
      <c r="AL800" s="2"/>
      <c r="AM800" s="3"/>
      <c r="AN800" s="3"/>
      <c r="AO800" s="3"/>
      <c r="AQ800" s="1"/>
      <c r="AR800" s="1"/>
      <c r="AS800" s="1"/>
    </row>
    <row r="801" spans="2:45" ht="15.75" customHeight="1">
      <c r="B801" s="2"/>
      <c r="C801" s="2"/>
      <c r="D801" s="2"/>
      <c r="F801" s="1"/>
      <c r="G801" s="2"/>
      <c r="AL801" s="2"/>
      <c r="AM801" s="3"/>
      <c r="AN801" s="3"/>
      <c r="AO801" s="3"/>
      <c r="AQ801" s="1"/>
      <c r="AR801" s="1"/>
      <c r="AS801" s="1"/>
    </row>
    <row r="802" spans="2:45" ht="15.75" customHeight="1">
      <c r="B802" s="2"/>
      <c r="C802" s="2"/>
      <c r="D802" s="2"/>
      <c r="F802" s="1"/>
      <c r="G802" s="2"/>
      <c r="AL802" s="2"/>
      <c r="AM802" s="3"/>
      <c r="AN802" s="3"/>
      <c r="AO802" s="3"/>
      <c r="AQ802" s="1"/>
      <c r="AR802" s="1"/>
      <c r="AS802" s="1"/>
    </row>
    <row r="803" spans="2:45" ht="15.75" customHeight="1">
      <c r="B803" s="2"/>
      <c r="C803" s="2"/>
      <c r="D803" s="2"/>
      <c r="F803" s="1"/>
      <c r="G803" s="2"/>
      <c r="AL803" s="2"/>
      <c r="AM803" s="3"/>
      <c r="AN803" s="3"/>
      <c r="AO803" s="3"/>
      <c r="AQ803" s="1"/>
      <c r="AR803" s="1"/>
      <c r="AS803" s="1"/>
    </row>
    <row r="804" spans="2:45" ht="15.75" customHeight="1">
      <c r="B804" s="2"/>
      <c r="C804" s="2"/>
      <c r="D804" s="2"/>
      <c r="F804" s="1"/>
      <c r="G804" s="2"/>
      <c r="AL804" s="2"/>
      <c r="AM804" s="3"/>
      <c r="AN804" s="3"/>
      <c r="AO804" s="3"/>
      <c r="AQ804" s="1"/>
      <c r="AR804" s="1"/>
      <c r="AS804" s="1"/>
    </row>
    <row r="805" spans="2:45" ht="15.75" customHeight="1">
      <c r="B805" s="2"/>
      <c r="C805" s="2"/>
      <c r="D805" s="2"/>
      <c r="F805" s="1"/>
      <c r="G805" s="2"/>
      <c r="AL805" s="2"/>
      <c r="AM805" s="3"/>
      <c r="AN805" s="3"/>
      <c r="AO805" s="3"/>
      <c r="AQ805" s="1"/>
      <c r="AR805" s="1"/>
      <c r="AS805" s="1"/>
    </row>
    <row r="806" spans="2:45" ht="15.75" customHeight="1">
      <c r="B806" s="2"/>
      <c r="C806" s="2"/>
      <c r="D806" s="2"/>
      <c r="F806" s="1"/>
      <c r="G806" s="2"/>
      <c r="AL806" s="2"/>
      <c r="AM806" s="3"/>
      <c r="AN806" s="3"/>
      <c r="AO806" s="3"/>
      <c r="AQ806" s="1"/>
      <c r="AR806" s="1"/>
      <c r="AS806" s="1"/>
    </row>
    <row r="807" spans="2:45" ht="15.75" customHeight="1">
      <c r="B807" s="2"/>
      <c r="C807" s="2"/>
      <c r="D807" s="2"/>
      <c r="F807" s="1"/>
      <c r="G807" s="2"/>
      <c r="AL807" s="2"/>
      <c r="AM807" s="3"/>
      <c r="AN807" s="3"/>
      <c r="AO807" s="3"/>
      <c r="AQ807" s="1"/>
      <c r="AR807" s="1"/>
      <c r="AS807" s="1"/>
    </row>
    <row r="808" spans="2:45" ht="15.75" customHeight="1">
      <c r="B808" s="2"/>
      <c r="C808" s="2"/>
      <c r="D808" s="2"/>
      <c r="F808" s="1"/>
      <c r="G808" s="2"/>
      <c r="AL808" s="2"/>
      <c r="AM808" s="3"/>
      <c r="AN808" s="3"/>
      <c r="AO808" s="3"/>
      <c r="AQ808" s="1"/>
      <c r="AR808" s="1"/>
      <c r="AS808" s="1"/>
    </row>
    <row r="809" spans="2:45" ht="15.75" customHeight="1">
      <c r="B809" s="2"/>
      <c r="C809" s="2"/>
      <c r="D809" s="2"/>
      <c r="F809" s="1"/>
      <c r="G809" s="2"/>
      <c r="AL809" s="2"/>
      <c r="AM809" s="3"/>
      <c r="AN809" s="3"/>
      <c r="AO809" s="3"/>
      <c r="AQ809" s="1"/>
      <c r="AR809" s="1"/>
      <c r="AS809" s="1"/>
    </row>
    <row r="810" spans="2:45" ht="15.75" customHeight="1">
      <c r="B810" s="2"/>
      <c r="C810" s="2"/>
      <c r="D810" s="2"/>
      <c r="F810" s="1"/>
      <c r="G810" s="2"/>
      <c r="AL810" s="2"/>
      <c r="AM810" s="3"/>
      <c r="AN810" s="3"/>
      <c r="AO810" s="3"/>
      <c r="AQ810" s="1"/>
      <c r="AR810" s="1"/>
      <c r="AS810" s="1"/>
    </row>
    <row r="811" spans="2:45" ht="15.75" customHeight="1">
      <c r="B811" s="2"/>
      <c r="C811" s="2"/>
      <c r="D811" s="2"/>
      <c r="F811" s="1"/>
      <c r="G811" s="2"/>
      <c r="AL811" s="2"/>
      <c r="AM811" s="3"/>
      <c r="AN811" s="3"/>
      <c r="AO811" s="3"/>
      <c r="AQ811" s="1"/>
      <c r="AR811" s="1"/>
      <c r="AS811" s="1"/>
    </row>
    <row r="812" spans="2:45" ht="15.75" customHeight="1">
      <c r="B812" s="2"/>
      <c r="C812" s="2"/>
      <c r="D812" s="2"/>
      <c r="F812" s="1"/>
      <c r="G812" s="2"/>
      <c r="AL812" s="2"/>
      <c r="AM812" s="3"/>
      <c r="AN812" s="3"/>
      <c r="AO812" s="3"/>
      <c r="AQ812" s="1"/>
      <c r="AR812" s="1"/>
      <c r="AS812" s="1"/>
    </row>
    <row r="813" spans="2:45" ht="15.75" customHeight="1">
      <c r="B813" s="2"/>
      <c r="C813" s="2"/>
      <c r="D813" s="2"/>
      <c r="F813" s="1"/>
      <c r="G813" s="2"/>
      <c r="AL813" s="2"/>
      <c r="AM813" s="3"/>
      <c r="AN813" s="3"/>
      <c r="AO813" s="3"/>
      <c r="AQ813" s="1"/>
      <c r="AR813" s="1"/>
      <c r="AS813" s="1"/>
    </row>
    <row r="814" spans="2:45" ht="15.75" customHeight="1">
      <c r="B814" s="2"/>
      <c r="C814" s="2"/>
      <c r="D814" s="2"/>
      <c r="F814" s="1"/>
      <c r="G814" s="2"/>
      <c r="AL814" s="2"/>
      <c r="AM814" s="3"/>
      <c r="AN814" s="3"/>
      <c r="AO814" s="3"/>
      <c r="AQ814" s="1"/>
      <c r="AR814" s="1"/>
      <c r="AS814" s="1"/>
    </row>
    <row r="815" spans="2:45" ht="15.75" customHeight="1">
      <c r="B815" s="2"/>
      <c r="C815" s="2"/>
      <c r="D815" s="2"/>
      <c r="F815" s="1"/>
      <c r="G815" s="2"/>
      <c r="AL815" s="2"/>
      <c r="AM815" s="3"/>
      <c r="AN815" s="3"/>
      <c r="AO815" s="3"/>
      <c r="AQ815" s="1"/>
      <c r="AR815" s="1"/>
      <c r="AS815" s="1"/>
    </row>
    <row r="816" spans="2:45" ht="15.75" customHeight="1">
      <c r="B816" s="2"/>
      <c r="C816" s="2"/>
      <c r="D816" s="2"/>
      <c r="F816" s="1"/>
      <c r="G816" s="2"/>
      <c r="AL816" s="2"/>
      <c r="AM816" s="3"/>
      <c r="AN816" s="3"/>
      <c r="AO816" s="3"/>
      <c r="AQ816" s="1"/>
      <c r="AR816" s="1"/>
      <c r="AS816" s="1"/>
    </row>
    <row r="817" spans="2:45" ht="15.75" customHeight="1">
      <c r="B817" s="2"/>
      <c r="C817" s="2"/>
      <c r="D817" s="2"/>
      <c r="F817" s="1"/>
      <c r="G817" s="2"/>
      <c r="AL817" s="2"/>
      <c r="AM817" s="3"/>
      <c r="AN817" s="3"/>
      <c r="AO817" s="3"/>
      <c r="AQ817" s="1"/>
      <c r="AR817" s="1"/>
      <c r="AS817" s="1"/>
    </row>
    <row r="818" spans="2:45" ht="15.75" customHeight="1">
      <c r="B818" s="2"/>
      <c r="C818" s="2"/>
      <c r="D818" s="2"/>
      <c r="F818" s="1"/>
      <c r="G818" s="2"/>
      <c r="AL818" s="2"/>
      <c r="AM818" s="3"/>
      <c r="AN818" s="3"/>
      <c r="AO818" s="3"/>
      <c r="AQ818" s="1"/>
      <c r="AR818" s="1"/>
      <c r="AS818" s="1"/>
    </row>
    <row r="819" spans="2:45" ht="15.75" customHeight="1">
      <c r="B819" s="2"/>
      <c r="C819" s="2"/>
      <c r="D819" s="2"/>
      <c r="F819" s="1"/>
      <c r="G819" s="2"/>
      <c r="AL819" s="2"/>
      <c r="AM819" s="3"/>
      <c r="AN819" s="3"/>
      <c r="AO819" s="3"/>
      <c r="AQ819" s="1"/>
      <c r="AR819" s="1"/>
      <c r="AS819" s="1"/>
    </row>
    <row r="820" spans="2:45" ht="15.75" customHeight="1">
      <c r="B820" s="2"/>
      <c r="C820" s="2"/>
      <c r="D820" s="2"/>
      <c r="F820" s="1"/>
      <c r="G820" s="2"/>
      <c r="AL820" s="2"/>
      <c r="AM820" s="3"/>
      <c r="AN820" s="3"/>
      <c r="AO820" s="3"/>
      <c r="AQ820" s="1"/>
      <c r="AR820" s="1"/>
      <c r="AS820" s="1"/>
    </row>
    <row r="821" spans="2:45" ht="15.75" customHeight="1">
      <c r="B821" s="2"/>
      <c r="C821" s="2"/>
      <c r="D821" s="2"/>
      <c r="F821" s="1"/>
      <c r="G821" s="2"/>
      <c r="AL821" s="2"/>
      <c r="AM821" s="3"/>
      <c r="AN821" s="3"/>
      <c r="AO821" s="3"/>
      <c r="AQ821" s="1"/>
      <c r="AR821" s="1"/>
      <c r="AS821" s="1"/>
    </row>
    <row r="822" spans="2:45" ht="15.75" customHeight="1">
      <c r="B822" s="2"/>
      <c r="C822" s="2"/>
      <c r="D822" s="2"/>
      <c r="F822" s="1"/>
      <c r="G822" s="2"/>
      <c r="AL822" s="2"/>
      <c r="AM822" s="3"/>
      <c r="AN822" s="3"/>
      <c r="AO822" s="3"/>
      <c r="AQ822" s="1"/>
      <c r="AR822" s="1"/>
      <c r="AS822" s="1"/>
    </row>
    <row r="823" spans="2:45" ht="15.75" customHeight="1">
      <c r="B823" s="2"/>
      <c r="C823" s="2"/>
      <c r="D823" s="2"/>
      <c r="F823" s="1"/>
      <c r="G823" s="2"/>
      <c r="AL823" s="2"/>
      <c r="AM823" s="3"/>
      <c r="AN823" s="3"/>
      <c r="AO823" s="3"/>
      <c r="AQ823" s="1"/>
      <c r="AR823" s="1"/>
      <c r="AS823" s="1"/>
    </row>
    <row r="824" spans="2:45" ht="15.75" customHeight="1">
      <c r="B824" s="2"/>
      <c r="C824" s="2"/>
      <c r="D824" s="2"/>
      <c r="F824" s="1"/>
      <c r="G824" s="2"/>
      <c r="AL824" s="2"/>
      <c r="AM824" s="3"/>
      <c r="AN824" s="3"/>
      <c r="AO824" s="3"/>
      <c r="AQ824" s="1"/>
      <c r="AR824" s="1"/>
      <c r="AS824" s="1"/>
    </row>
    <row r="825" spans="2:45" ht="15.75" customHeight="1">
      <c r="B825" s="2"/>
      <c r="C825" s="2"/>
      <c r="D825" s="2"/>
      <c r="F825" s="1"/>
      <c r="G825" s="2"/>
      <c r="AL825" s="2"/>
      <c r="AM825" s="3"/>
      <c r="AN825" s="3"/>
      <c r="AO825" s="3"/>
      <c r="AQ825" s="1"/>
      <c r="AR825" s="1"/>
      <c r="AS825" s="1"/>
    </row>
    <row r="826" spans="2:45" ht="15.75" customHeight="1">
      <c r="B826" s="2"/>
      <c r="C826" s="2"/>
      <c r="D826" s="2"/>
      <c r="F826" s="1"/>
      <c r="G826" s="2"/>
      <c r="AL826" s="2"/>
      <c r="AM826" s="3"/>
      <c r="AN826" s="3"/>
      <c r="AO826" s="3"/>
      <c r="AQ826" s="1"/>
      <c r="AR826" s="1"/>
      <c r="AS826" s="1"/>
    </row>
    <row r="827" spans="2:45" ht="15.75" customHeight="1">
      <c r="B827" s="2"/>
      <c r="C827" s="2"/>
      <c r="D827" s="2"/>
      <c r="F827" s="1"/>
      <c r="G827" s="2"/>
      <c r="AL827" s="2"/>
      <c r="AM827" s="3"/>
      <c r="AN827" s="3"/>
      <c r="AO827" s="3"/>
      <c r="AQ827" s="1"/>
      <c r="AR827" s="1"/>
      <c r="AS827" s="1"/>
    </row>
    <row r="828" spans="2:45" ht="15.75" customHeight="1">
      <c r="B828" s="2"/>
      <c r="C828" s="2"/>
      <c r="D828" s="2"/>
      <c r="F828" s="1"/>
      <c r="G828" s="2"/>
      <c r="AL828" s="2"/>
      <c r="AM828" s="3"/>
      <c r="AN828" s="3"/>
      <c r="AO828" s="3"/>
      <c r="AQ828" s="1"/>
      <c r="AR828" s="1"/>
      <c r="AS828" s="1"/>
    </row>
    <row r="829" spans="2:45" ht="15.75" customHeight="1">
      <c r="B829" s="2"/>
      <c r="C829" s="2"/>
      <c r="D829" s="2"/>
      <c r="F829" s="1"/>
      <c r="G829" s="2"/>
      <c r="AL829" s="2"/>
      <c r="AM829" s="3"/>
      <c r="AN829" s="3"/>
      <c r="AO829" s="3"/>
      <c r="AQ829" s="1"/>
      <c r="AR829" s="1"/>
      <c r="AS829" s="1"/>
    </row>
    <row r="830" spans="2:45" ht="15.75" customHeight="1">
      <c r="B830" s="2"/>
      <c r="C830" s="2"/>
      <c r="D830" s="2"/>
      <c r="F830" s="1"/>
      <c r="G830" s="2"/>
      <c r="AL830" s="2"/>
      <c r="AM830" s="3"/>
      <c r="AN830" s="3"/>
      <c r="AO830" s="3"/>
      <c r="AQ830" s="1"/>
      <c r="AR830" s="1"/>
      <c r="AS830" s="1"/>
    </row>
    <row r="831" spans="2:45" ht="15.75" customHeight="1">
      <c r="B831" s="2"/>
      <c r="C831" s="2"/>
      <c r="D831" s="2"/>
      <c r="F831" s="1"/>
      <c r="G831" s="2"/>
      <c r="AL831" s="2"/>
      <c r="AM831" s="3"/>
      <c r="AN831" s="3"/>
      <c r="AO831" s="3"/>
      <c r="AQ831" s="1"/>
      <c r="AR831" s="1"/>
      <c r="AS831" s="1"/>
    </row>
    <row r="832" spans="2:45" ht="15.75" customHeight="1">
      <c r="B832" s="2"/>
      <c r="C832" s="2"/>
      <c r="D832" s="2"/>
      <c r="F832" s="1"/>
      <c r="G832" s="2"/>
      <c r="AL832" s="2"/>
      <c r="AM832" s="3"/>
      <c r="AN832" s="3"/>
      <c r="AO832" s="3"/>
      <c r="AQ832" s="1"/>
      <c r="AR832" s="1"/>
      <c r="AS832" s="1"/>
    </row>
    <row r="833" spans="2:45" ht="15.75" customHeight="1">
      <c r="B833" s="2"/>
      <c r="C833" s="2"/>
      <c r="D833" s="2"/>
      <c r="F833" s="1"/>
      <c r="G833" s="2"/>
      <c r="AL833" s="2"/>
      <c r="AM833" s="3"/>
      <c r="AN833" s="3"/>
      <c r="AO833" s="3"/>
      <c r="AQ833" s="1"/>
      <c r="AR833" s="1"/>
      <c r="AS833" s="1"/>
    </row>
    <row r="834" spans="2:45" ht="15.75" customHeight="1">
      <c r="B834" s="2"/>
      <c r="C834" s="2"/>
      <c r="D834" s="2"/>
      <c r="F834" s="1"/>
      <c r="G834" s="2"/>
      <c r="AL834" s="2"/>
      <c r="AM834" s="3"/>
      <c r="AN834" s="3"/>
      <c r="AO834" s="3"/>
      <c r="AQ834" s="1"/>
      <c r="AR834" s="1"/>
      <c r="AS834" s="1"/>
    </row>
    <row r="835" spans="2:45" ht="15.75" customHeight="1">
      <c r="B835" s="2"/>
      <c r="C835" s="2"/>
      <c r="D835" s="2"/>
      <c r="F835" s="1"/>
      <c r="G835" s="2"/>
      <c r="AL835" s="2"/>
      <c r="AM835" s="3"/>
      <c r="AN835" s="3"/>
      <c r="AO835" s="3"/>
      <c r="AQ835" s="1"/>
      <c r="AR835" s="1"/>
      <c r="AS835" s="1"/>
    </row>
    <row r="836" spans="2:45" ht="15.75" customHeight="1">
      <c r="B836" s="2"/>
      <c r="C836" s="2"/>
      <c r="D836" s="2"/>
      <c r="F836" s="1"/>
      <c r="G836" s="2"/>
      <c r="AL836" s="2"/>
      <c r="AM836" s="3"/>
      <c r="AN836" s="3"/>
      <c r="AO836" s="3"/>
      <c r="AQ836" s="1"/>
      <c r="AR836" s="1"/>
      <c r="AS836" s="1"/>
    </row>
    <row r="837" spans="2:45" ht="15.75" customHeight="1">
      <c r="B837" s="2"/>
      <c r="C837" s="2"/>
      <c r="D837" s="2"/>
      <c r="F837" s="1"/>
      <c r="G837" s="2"/>
      <c r="AL837" s="2"/>
      <c r="AM837" s="3"/>
      <c r="AN837" s="3"/>
      <c r="AO837" s="3"/>
      <c r="AQ837" s="1"/>
      <c r="AR837" s="1"/>
      <c r="AS837" s="1"/>
    </row>
    <row r="838" spans="2:45" ht="15.75" customHeight="1">
      <c r="B838" s="2"/>
      <c r="C838" s="2"/>
      <c r="D838" s="2"/>
      <c r="F838" s="1"/>
      <c r="G838" s="2"/>
      <c r="AL838" s="2"/>
      <c r="AM838" s="3"/>
      <c r="AN838" s="3"/>
      <c r="AO838" s="3"/>
      <c r="AQ838" s="1"/>
      <c r="AR838" s="1"/>
      <c r="AS838" s="1"/>
    </row>
    <row r="839" spans="2:45" ht="15.75" customHeight="1">
      <c r="B839" s="2"/>
      <c r="C839" s="2"/>
      <c r="D839" s="2"/>
      <c r="F839" s="1"/>
      <c r="G839" s="2"/>
      <c r="AL839" s="2"/>
      <c r="AM839" s="3"/>
      <c r="AN839" s="3"/>
      <c r="AO839" s="3"/>
      <c r="AQ839" s="1"/>
      <c r="AR839" s="1"/>
      <c r="AS839" s="1"/>
    </row>
    <row r="840" spans="2:45" ht="15.75" customHeight="1">
      <c r="B840" s="2"/>
      <c r="C840" s="2"/>
      <c r="D840" s="2"/>
      <c r="F840" s="1"/>
      <c r="G840" s="2"/>
      <c r="AL840" s="2"/>
      <c r="AM840" s="3"/>
      <c r="AN840" s="3"/>
      <c r="AO840" s="3"/>
      <c r="AQ840" s="1"/>
      <c r="AR840" s="1"/>
      <c r="AS840" s="1"/>
    </row>
    <row r="841" spans="2:45" ht="15.75" customHeight="1">
      <c r="B841" s="2"/>
      <c r="C841" s="2"/>
      <c r="D841" s="2"/>
      <c r="F841" s="1"/>
      <c r="G841" s="2"/>
      <c r="AL841" s="2"/>
      <c r="AM841" s="3"/>
      <c r="AN841" s="3"/>
      <c r="AO841" s="3"/>
      <c r="AQ841" s="1"/>
      <c r="AR841" s="1"/>
      <c r="AS841" s="1"/>
    </row>
    <row r="842" spans="2:45" ht="15.75" customHeight="1">
      <c r="B842" s="2"/>
      <c r="C842" s="2"/>
      <c r="D842" s="2"/>
      <c r="F842" s="1"/>
      <c r="G842" s="2"/>
      <c r="AL842" s="2"/>
      <c r="AM842" s="3"/>
      <c r="AN842" s="3"/>
      <c r="AO842" s="3"/>
      <c r="AQ842" s="1"/>
      <c r="AR842" s="1"/>
      <c r="AS842" s="1"/>
    </row>
    <row r="843" spans="2:45" ht="15.75" customHeight="1">
      <c r="B843" s="2"/>
      <c r="C843" s="2"/>
      <c r="D843" s="2"/>
      <c r="F843" s="1"/>
      <c r="G843" s="2"/>
      <c r="AL843" s="2"/>
      <c r="AM843" s="3"/>
      <c r="AN843" s="3"/>
      <c r="AO843" s="3"/>
      <c r="AQ843" s="1"/>
      <c r="AR843" s="1"/>
      <c r="AS843" s="1"/>
    </row>
    <row r="844" spans="2:45" ht="15.75" customHeight="1">
      <c r="B844" s="2"/>
      <c r="C844" s="2"/>
      <c r="D844" s="2"/>
      <c r="F844" s="1"/>
      <c r="G844" s="2"/>
      <c r="AL844" s="2"/>
      <c r="AM844" s="3"/>
      <c r="AN844" s="3"/>
      <c r="AO844" s="3"/>
      <c r="AQ844" s="1"/>
      <c r="AR844" s="1"/>
      <c r="AS844" s="1"/>
    </row>
    <row r="845" spans="2:45" ht="15.75" customHeight="1">
      <c r="B845" s="2"/>
      <c r="C845" s="2"/>
      <c r="D845" s="2"/>
      <c r="F845" s="1"/>
      <c r="G845" s="2"/>
      <c r="AL845" s="2"/>
      <c r="AM845" s="3"/>
      <c r="AN845" s="3"/>
      <c r="AO845" s="3"/>
      <c r="AQ845" s="1"/>
      <c r="AR845" s="1"/>
      <c r="AS845" s="1"/>
    </row>
    <row r="846" spans="2:45" ht="15.75" customHeight="1">
      <c r="B846" s="2"/>
      <c r="C846" s="2"/>
      <c r="D846" s="2"/>
      <c r="F846" s="1"/>
      <c r="G846" s="2"/>
      <c r="AL846" s="2"/>
      <c r="AM846" s="3"/>
      <c r="AN846" s="3"/>
      <c r="AO846" s="3"/>
      <c r="AQ846" s="1"/>
      <c r="AR846" s="1"/>
      <c r="AS846" s="1"/>
    </row>
    <row r="847" spans="2:45" ht="15.75" customHeight="1">
      <c r="B847" s="2"/>
      <c r="C847" s="2"/>
      <c r="D847" s="2"/>
      <c r="F847" s="1"/>
      <c r="G847" s="2"/>
      <c r="AL847" s="2"/>
      <c r="AM847" s="3"/>
      <c r="AN847" s="3"/>
      <c r="AO847" s="3"/>
      <c r="AQ847" s="1"/>
      <c r="AR847" s="1"/>
      <c r="AS847" s="1"/>
    </row>
    <row r="848" spans="2:45" ht="15.75" customHeight="1">
      <c r="B848" s="2"/>
      <c r="C848" s="2"/>
      <c r="D848" s="2"/>
      <c r="F848" s="1"/>
      <c r="G848" s="2"/>
      <c r="AL848" s="2"/>
      <c r="AM848" s="3"/>
      <c r="AN848" s="3"/>
      <c r="AO848" s="3"/>
      <c r="AQ848" s="1"/>
      <c r="AR848" s="1"/>
      <c r="AS848" s="1"/>
    </row>
    <row r="849" spans="2:45" ht="15.75" customHeight="1">
      <c r="B849" s="2"/>
      <c r="C849" s="2"/>
      <c r="D849" s="2"/>
      <c r="F849" s="1"/>
      <c r="G849" s="2"/>
      <c r="AL849" s="2"/>
      <c r="AM849" s="3"/>
      <c r="AN849" s="3"/>
      <c r="AO849" s="3"/>
      <c r="AQ849" s="1"/>
      <c r="AR849" s="1"/>
      <c r="AS849" s="1"/>
    </row>
    <row r="850" spans="2:45" ht="15.75" customHeight="1">
      <c r="B850" s="2"/>
      <c r="C850" s="2"/>
      <c r="D850" s="2"/>
      <c r="F850" s="1"/>
      <c r="G850" s="2"/>
      <c r="AL850" s="2"/>
      <c r="AM850" s="3"/>
      <c r="AN850" s="3"/>
      <c r="AO850" s="3"/>
      <c r="AQ850" s="1"/>
      <c r="AR850" s="1"/>
      <c r="AS850" s="1"/>
    </row>
    <row r="851" spans="2:45" ht="15.75" customHeight="1">
      <c r="B851" s="2"/>
      <c r="C851" s="2"/>
      <c r="D851" s="2"/>
      <c r="F851" s="1"/>
      <c r="G851" s="2"/>
      <c r="AL851" s="2"/>
      <c r="AM851" s="3"/>
      <c r="AN851" s="3"/>
      <c r="AO851" s="3"/>
      <c r="AQ851" s="1"/>
      <c r="AR851" s="1"/>
      <c r="AS851" s="1"/>
    </row>
    <row r="852" spans="2:45" ht="15.75" customHeight="1">
      <c r="B852" s="2"/>
      <c r="C852" s="2"/>
      <c r="D852" s="2"/>
      <c r="F852" s="1"/>
      <c r="G852" s="2"/>
      <c r="AL852" s="2"/>
      <c r="AM852" s="3"/>
      <c r="AN852" s="3"/>
      <c r="AO852" s="3"/>
      <c r="AQ852" s="1"/>
      <c r="AR852" s="1"/>
      <c r="AS852" s="1"/>
    </row>
    <row r="853" spans="2:45" ht="15.75" customHeight="1">
      <c r="B853" s="2"/>
      <c r="C853" s="2"/>
      <c r="D853" s="2"/>
      <c r="F853" s="1"/>
      <c r="G853" s="2"/>
      <c r="AL853" s="2"/>
      <c r="AM853" s="3"/>
      <c r="AN853" s="3"/>
      <c r="AO853" s="3"/>
      <c r="AQ853" s="1"/>
      <c r="AR853" s="1"/>
      <c r="AS853" s="1"/>
    </row>
    <row r="854" spans="2:45" ht="15.75" customHeight="1">
      <c r="B854" s="2"/>
      <c r="C854" s="2"/>
      <c r="D854" s="2"/>
      <c r="F854" s="1"/>
      <c r="G854" s="2"/>
      <c r="AL854" s="2"/>
      <c r="AM854" s="3"/>
      <c r="AN854" s="3"/>
      <c r="AO854" s="3"/>
      <c r="AQ854" s="1"/>
      <c r="AR854" s="1"/>
      <c r="AS854" s="1"/>
    </row>
    <row r="855" spans="2:45" ht="15.75" customHeight="1">
      <c r="B855" s="2"/>
      <c r="C855" s="2"/>
      <c r="D855" s="2"/>
      <c r="F855" s="1"/>
      <c r="G855" s="2"/>
      <c r="AL855" s="2"/>
      <c r="AM855" s="3"/>
      <c r="AN855" s="3"/>
      <c r="AO855" s="3"/>
      <c r="AQ855" s="1"/>
      <c r="AR855" s="1"/>
      <c r="AS855" s="1"/>
    </row>
    <row r="856" spans="2:45" ht="15.75" customHeight="1">
      <c r="B856" s="2"/>
      <c r="C856" s="2"/>
      <c r="D856" s="2"/>
      <c r="F856" s="1"/>
      <c r="G856" s="2"/>
      <c r="AL856" s="2"/>
      <c r="AM856" s="3"/>
      <c r="AN856" s="3"/>
      <c r="AO856" s="3"/>
      <c r="AQ856" s="1"/>
      <c r="AR856" s="1"/>
      <c r="AS856" s="1"/>
    </row>
    <row r="857" spans="2:45" ht="15.75" customHeight="1">
      <c r="B857" s="2"/>
      <c r="C857" s="2"/>
      <c r="D857" s="2"/>
      <c r="F857" s="1"/>
      <c r="G857" s="2"/>
      <c r="AL857" s="2"/>
      <c r="AM857" s="3"/>
      <c r="AN857" s="3"/>
      <c r="AO857" s="3"/>
      <c r="AQ857" s="1"/>
      <c r="AR857" s="1"/>
      <c r="AS857" s="1"/>
    </row>
    <row r="858" spans="2:45" ht="15.75" customHeight="1">
      <c r="B858" s="2"/>
      <c r="C858" s="2"/>
      <c r="D858" s="2"/>
      <c r="F858" s="1"/>
      <c r="G858" s="2"/>
      <c r="AL858" s="2"/>
      <c r="AM858" s="3"/>
      <c r="AN858" s="3"/>
      <c r="AO858" s="3"/>
      <c r="AQ858" s="1"/>
      <c r="AR858" s="1"/>
      <c r="AS858" s="1"/>
    </row>
    <row r="859" spans="2:45" ht="15.75" customHeight="1">
      <c r="B859" s="2"/>
      <c r="C859" s="2"/>
      <c r="D859" s="2"/>
      <c r="F859" s="1"/>
      <c r="G859" s="2"/>
      <c r="AL859" s="2"/>
      <c r="AM859" s="3"/>
      <c r="AN859" s="3"/>
      <c r="AO859" s="3"/>
      <c r="AQ859" s="1"/>
      <c r="AR859" s="1"/>
      <c r="AS859" s="1"/>
    </row>
    <row r="860" spans="2:45" ht="15.75" customHeight="1">
      <c r="B860" s="2"/>
      <c r="C860" s="2"/>
      <c r="D860" s="2"/>
      <c r="F860" s="1"/>
      <c r="G860" s="2"/>
      <c r="AL860" s="2"/>
      <c r="AM860" s="3"/>
      <c r="AN860" s="3"/>
      <c r="AO860" s="3"/>
      <c r="AQ860" s="1"/>
      <c r="AR860" s="1"/>
      <c r="AS860" s="1"/>
    </row>
    <row r="861" spans="2:45" ht="15.75" customHeight="1">
      <c r="B861" s="2"/>
      <c r="C861" s="2"/>
      <c r="D861" s="2"/>
      <c r="F861" s="1"/>
      <c r="G861" s="2"/>
      <c r="AL861" s="2"/>
      <c r="AM861" s="3"/>
      <c r="AN861" s="3"/>
      <c r="AO861" s="3"/>
      <c r="AQ861" s="1"/>
      <c r="AR861" s="1"/>
      <c r="AS861" s="1"/>
    </row>
    <row r="862" spans="2:45" ht="15.75" customHeight="1">
      <c r="B862" s="2"/>
      <c r="C862" s="2"/>
      <c r="D862" s="2"/>
      <c r="F862" s="1"/>
      <c r="G862" s="2"/>
      <c r="AL862" s="2"/>
      <c r="AM862" s="3"/>
      <c r="AN862" s="3"/>
      <c r="AO862" s="3"/>
      <c r="AQ862" s="1"/>
      <c r="AR862" s="1"/>
      <c r="AS862" s="1"/>
    </row>
    <row r="863" spans="2:45" ht="15.75" customHeight="1">
      <c r="B863" s="2"/>
      <c r="C863" s="2"/>
      <c r="D863" s="2"/>
      <c r="F863" s="1"/>
      <c r="G863" s="2"/>
      <c r="AL863" s="2"/>
      <c r="AM863" s="3"/>
      <c r="AN863" s="3"/>
      <c r="AO863" s="3"/>
      <c r="AQ863" s="1"/>
      <c r="AR863" s="1"/>
      <c r="AS863" s="1"/>
    </row>
    <row r="864" spans="2:45" ht="15.75" customHeight="1">
      <c r="B864" s="2"/>
      <c r="C864" s="2"/>
      <c r="D864" s="2"/>
      <c r="F864" s="1"/>
      <c r="G864" s="2"/>
      <c r="AL864" s="2"/>
      <c r="AM864" s="3"/>
      <c r="AN864" s="3"/>
      <c r="AO864" s="3"/>
      <c r="AQ864" s="1"/>
      <c r="AR864" s="1"/>
      <c r="AS864" s="1"/>
    </row>
    <row r="865" spans="2:45" ht="15.75" customHeight="1">
      <c r="B865" s="2"/>
      <c r="C865" s="2"/>
      <c r="D865" s="2"/>
      <c r="F865" s="1"/>
      <c r="G865" s="2"/>
      <c r="AL865" s="2"/>
      <c r="AM865" s="3"/>
      <c r="AN865" s="3"/>
      <c r="AO865" s="3"/>
      <c r="AQ865" s="1"/>
      <c r="AR865" s="1"/>
      <c r="AS865" s="1"/>
    </row>
    <row r="866" spans="2:45" ht="15.75" customHeight="1">
      <c r="B866" s="2"/>
      <c r="C866" s="2"/>
      <c r="D866" s="2"/>
      <c r="F866" s="1"/>
      <c r="G866" s="2"/>
      <c r="AL866" s="2"/>
      <c r="AM866" s="3"/>
      <c r="AN866" s="3"/>
      <c r="AO866" s="3"/>
      <c r="AQ866" s="1"/>
      <c r="AR866" s="1"/>
      <c r="AS866" s="1"/>
    </row>
    <row r="867" spans="2:45" ht="15.75" customHeight="1">
      <c r="B867" s="2"/>
      <c r="C867" s="2"/>
      <c r="D867" s="2"/>
      <c r="F867" s="1"/>
      <c r="G867" s="2"/>
      <c r="AL867" s="2"/>
      <c r="AM867" s="3"/>
      <c r="AN867" s="3"/>
      <c r="AO867" s="3"/>
      <c r="AQ867" s="1"/>
      <c r="AR867" s="1"/>
      <c r="AS867" s="1"/>
    </row>
    <row r="868" spans="2:45" ht="15.75" customHeight="1">
      <c r="B868" s="2"/>
      <c r="C868" s="2"/>
      <c r="D868" s="2"/>
      <c r="F868" s="1"/>
      <c r="G868" s="2"/>
      <c r="AL868" s="2"/>
      <c r="AM868" s="3"/>
      <c r="AN868" s="3"/>
      <c r="AO868" s="3"/>
      <c r="AQ868" s="1"/>
      <c r="AR868" s="1"/>
      <c r="AS868" s="1"/>
    </row>
    <row r="869" spans="2:45" ht="15.75" customHeight="1">
      <c r="B869" s="2"/>
      <c r="C869" s="2"/>
      <c r="D869" s="2"/>
      <c r="F869" s="1"/>
      <c r="G869" s="2"/>
      <c r="AL869" s="2"/>
      <c r="AM869" s="3"/>
      <c r="AN869" s="3"/>
      <c r="AO869" s="3"/>
      <c r="AQ869" s="1"/>
      <c r="AR869" s="1"/>
      <c r="AS869" s="1"/>
    </row>
    <row r="870" spans="2:45" ht="15.75" customHeight="1">
      <c r="B870" s="2"/>
      <c r="C870" s="2"/>
      <c r="D870" s="2"/>
      <c r="F870" s="1"/>
      <c r="G870" s="2"/>
      <c r="AL870" s="2"/>
      <c r="AM870" s="3"/>
      <c r="AN870" s="3"/>
      <c r="AO870" s="3"/>
      <c r="AQ870" s="1"/>
      <c r="AR870" s="1"/>
      <c r="AS870" s="1"/>
    </row>
    <row r="871" spans="2:45" ht="15.75" customHeight="1">
      <c r="B871" s="2"/>
      <c r="C871" s="2"/>
      <c r="D871" s="2"/>
      <c r="F871" s="1"/>
      <c r="G871" s="2"/>
      <c r="AL871" s="2"/>
      <c r="AM871" s="3"/>
      <c r="AN871" s="3"/>
      <c r="AO871" s="3"/>
      <c r="AQ871" s="1"/>
      <c r="AR871" s="1"/>
      <c r="AS871" s="1"/>
    </row>
    <row r="872" spans="2:45" ht="15.75" customHeight="1">
      <c r="B872" s="2"/>
      <c r="C872" s="2"/>
      <c r="D872" s="2"/>
      <c r="F872" s="1"/>
      <c r="G872" s="2"/>
      <c r="AL872" s="2"/>
      <c r="AM872" s="3"/>
      <c r="AN872" s="3"/>
      <c r="AO872" s="3"/>
      <c r="AQ872" s="1"/>
      <c r="AR872" s="1"/>
      <c r="AS872" s="1"/>
    </row>
    <row r="873" spans="2:45" ht="15.75" customHeight="1">
      <c r="B873" s="2"/>
      <c r="C873" s="2"/>
      <c r="D873" s="2"/>
      <c r="F873" s="1"/>
      <c r="G873" s="2"/>
      <c r="AL873" s="2"/>
      <c r="AM873" s="3"/>
      <c r="AN873" s="3"/>
      <c r="AO873" s="3"/>
      <c r="AQ873" s="1"/>
      <c r="AR873" s="1"/>
      <c r="AS873" s="1"/>
    </row>
    <row r="874" spans="2:45" ht="15.75" customHeight="1">
      <c r="B874" s="2"/>
      <c r="C874" s="2"/>
      <c r="D874" s="2"/>
      <c r="F874" s="1"/>
      <c r="G874" s="2"/>
      <c r="AL874" s="2"/>
      <c r="AM874" s="3"/>
      <c r="AN874" s="3"/>
      <c r="AO874" s="3"/>
      <c r="AQ874" s="1"/>
      <c r="AR874" s="1"/>
      <c r="AS874" s="1"/>
    </row>
    <row r="875" spans="2:45" ht="15.75" customHeight="1">
      <c r="B875" s="2"/>
      <c r="C875" s="2"/>
      <c r="D875" s="2"/>
      <c r="F875" s="1"/>
      <c r="G875" s="2"/>
      <c r="AL875" s="2"/>
      <c r="AM875" s="3"/>
      <c r="AN875" s="3"/>
      <c r="AO875" s="3"/>
      <c r="AQ875" s="1"/>
      <c r="AR875" s="1"/>
      <c r="AS875" s="1"/>
    </row>
    <row r="876" spans="2:45" ht="15.75" customHeight="1">
      <c r="B876" s="2"/>
      <c r="C876" s="2"/>
      <c r="D876" s="2"/>
      <c r="F876" s="1"/>
      <c r="G876" s="2"/>
      <c r="AL876" s="2"/>
      <c r="AM876" s="3"/>
      <c r="AN876" s="3"/>
      <c r="AO876" s="3"/>
      <c r="AQ876" s="1"/>
      <c r="AR876" s="1"/>
      <c r="AS876" s="1"/>
    </row>
    <row r="877" spans="2:45" ht="15.75" customHeight="1">
      <c r="B877" s="2"/>
      <c r="C877" s="2"/>
      <c r="D877" s="2"/>
      <c r="F877" s="1"/>
      <c r="G877" s="2"/>
      <c r="AL877" s="2"/>
      <c r="AM877" s="3"/>
      <c r="AN877" s="3"/>
      <c r="AO877" s="3"/>
      <c r="AQ877" s="1"/>
      <c r="AR877" s="1"/>
      <c r="AS877" s="1"/>
    </row>
    <row r="878" spans="2:45" ht="15.75" customHeight="1">
      <c r="B878" s="2"/>
      <c r="C878" s="2"/>
      <c r="D878" s="2"/>
      <c r="F878" s="1"/>
      <c r="G878" s="2"/>
      <c r="AL878" s="2"/>
      <c r="AM878" s="3"/>
      <c r="AN878" s="3"/>
      <c r="AO878" s="3"/>
      <c r="AQ878" s="1"/>
      <c r="AR878" s="1"/>
      <c r="AS878" s="1"/>
    </row>
    <row r="879" spans="2:45" ht="15.75" customHeight="1">
      <c r="B879" s="2"/>
      <c r="C879" s="2"/>
      <c r="D879" s="2"/>
      <c r="F879" s="1"/>
      <c r="G879" s="2"/>
      <c r="AL879" s="2"/>
      <c r="AM879" s="3"/>
      <c r="AN879" s="3"/>
      <c r="AO879" s="3"/>
      <c r="AQ879" s="1"/>
      <c r="AR879" s="1"/>
      <c r="AS879" s="1"/>
    </row>
    <row r="880" spans="2:45" ht="15.75" customHeight="1">
      <c r="B880" s="2"/>
      <c r="C880" s="2"/>
      <c r="D880" s="2"/>
      <c r="F880" s="1"/>
      <c r="G880" s="2"/>
      <c r="AL880" s="2"/>
      <c r="AM880" s="3"/>
      <c r="AN880" s="3"/>
      <c r="AO880" s="3"/>
      <c r="AQ880" s="1"/>
      <c r="AR880" s="1"/>
      <c r="AS880" s="1"/>
    </row>
    <row r="881" spans="2:45" ht="15.75" customHeight="1">
      <c r="B881" s="2"/>
      <c r="C881" s="2"/>
      <c r="D881" s="2"/>
      <c r="F881" s="1"/>
      <c r="G881" s="2"/>
      <c r="AL881" s="2"/>
      <c r="AM881" s="3"/>
      <c r="AN881" s="3"/>
      <c r="AO881" s="3"/>
      <c r="AQ881" s="1"/>
      <c r="AR881" s="1"/>
      <c r="AS881" s="1"/>
    </row>
    <row r="882" spans="2:45" ht="15.75" customHeight="1">
      <c r="B882" s="2"/>
      <c r="C882" s="2"/>
      <c r="D882" s="2"/>
      <c r="F882" s="1"/>
      <c r="G882" s="2"/>
      <c r="AL882" s="2"/>
      <c r="AM882" s="3"/>
      <c r="AN882" s="3"/>
      <c r="AO882" s="3"/>
      <c r="AQ882" s="1"/>
      <c r="AR882" s="1"/>
      <c r="AS882" s="1"/>
    </row>
    <row r="883" spans="2:45" ht="15.75" customHeight="1">
      <c r="B883" s="2"/>
      <c r="C883" s="2"/>
      <c r="D883" s="2"/>
      <c r="F883" s="1"/>
      <c r="G883" s="2"/>
      <c r="AL883" s="2"/>
      <c r="AM883" s="3"/>
      <c r="AN883" s="3"/>
      <c r="AO883" s="3"/>
      <c r="AQ883" s="1"/>
      <c r="AR883" s="1"/>
      <c r="AS883" s="1"/>
    </row>
    <row r="884" spans="2:45" ht="15.75" customHeight="1">
      <c r="B884" s="2"/>
      <c r="C884" s="2"/>
      <c r="D884" s="2"/>
      <c r="F884" s="1"/>
      <c r="G884" s="2"/>
      <c r="AL884" s="2"/>
      <c r="AM884" s="3"/>
      <c r="AN884" s="3"/>
      <c r="AO884" s="3"/>
      <c r="AQ884" s="1"/>
      <c r="AR884" s="1"/>
      <c r="AS884" s="1"/>
    </row>
    <row r="885" spans="2:45" ht="15.75" customHeight="1">
      <c r="B885" s="2"/>
      <c r="C885" s="2"/>
      <c r="D885" s="2"/>
      <c r="F885" s="1"/>
      <c r="G885" s="2"/>
      <c r="AL885" s="2"/>
      <c r="AM885" s="3"/>
      <c r="AN885" s="3"/>
      <c r="AO885" s="3"/>
      <c r="AQ885" s="1"/>
      <c r="AR885" s="1"/>
      <c r="AS885" s="1"/>
    </row>
    <row r="886" spans="2:45" ht="15.75" customHeight="1">
      <c r="B886" s="2"/>
      <c r="C886" s="2"/>
      <c r="D886" s="2"/>
      <c r="F886" s="1"/>
      <c r="G886" s="2"/>
      <c r="AL886" s="2"/>
      <c r="AM886" s="3"/>
      <c r="AN886" s="3"/>
      <c r="AO886" s="3"/>
      <c r="AQ886" s="1"/>
      <c r="AR886" s="1"/>
      <c r="AS886" s="1"/>
    </row>
    <row r="887" spans="2:45" ht="15.75" customHeight="1">
      <c r="B887" s="2"/>
      <c r="C887" s="2"/>
      <c r="D887" s="2"/>
      <c r="F887" s="1"/>
      <c r="G887" s="2"/>
      <c r="AL887" s="2"/>
      <c r="AM887" s="3"/>
      <c r="AN887" s="3"/>
      <c r="AO887" s="3"/>
      <c r="AQ887" s="1"/>
      <c r="AR887" s="1"/>
      <c r="AS887" s="1"/>
    </row>
    <row r="888" spans="2:45" ht="15.75" customHeight="1">
      <c r="B888" s="2"/>
      <c r="C888" s="2"/>
      <c r="D888" s="2"/>
      <c r="F888" s="1"/>
      <c r="G888" s="2"/>
      <c r="AL888" s="2"/>
      <c r="AM888" s="3"/>
      <c r="AN888" s="3"/>
      <c r="AO888" s="3"/>
      <c r="AQ888" s="1"/>
      <c r="AR888" s="1"/>
      <c r="AS888" s="1"/>
    </row>
    <row r="889" spans="2:45" ht="15.75" customHeight="1">
      <c r="B889" s="2"/>
      <c r="C889" s="2"/>
      <c r="D889" s="2"/>
      <c r="F889" s="1"/>
      <c r="G889" s="2"/>
      <c r="AL889" s="2"/>
      <c r="AM889" s="3"/>
      <c r="AN889" s="3"/>
      <c r="AO889" s="3"/>
      <c r="AQ889" s="1"/>
      <c r="AR889" s="1"/>
      <c r="AS889" s="1"/>
    </row>
    <row r="890" spans="2:45" ht="15.75" customHeight="1">
      <c r="B890" s="2"/>
      <c r="C890" s="2"/>
      <c r="D890" s="2"/>
      <c r="F890" s="1"/>
      <c r="G890" s="2"/>
      <c r="AL890" s="2"/>
      <c r="AM890" s="3"/>
      <c r="AN890" s="3"/>
      <c r="AO890" s="3"/>
      <c r="AQ890" s="1"/>
      <c r="AR890" s="1"/>
      <c r="AS890" s="1"/>
    </row>
    <row r="891" spans="2:45" ht="15.75" customHeight="1">
      <c r="B891" s="2"/>
      <c r="C891" s="2"/>
      <c r="D891" s="2"/>
      <c r="F891" s="1"/>
      <c r="G891" s="2"/>
      <c r="AL891" s="2"/>
      <c r="AM891" s="3"/>
      <c r="AN891" s="3"/>
      <c r="AO891" s="3"/>
      <c r="AQ891" s="1"/>
      <c r="AR891" s="1"/>
      <c r="AS891" s="1"/>
    </row>
    <row r="892" spans="2:45" ht="15.75" customHeight="1">
      <c r="B892" s="2"/>
      <c r="C892" s="2"/>
      <c r="D892" s="2"/>
      <c r="F892" s="1"/>
      <c r="G892" s="2"/>
      <c r="AL892" s="2"/>
      <c r="AM892" s="3"/>
      <c r="AN892" s="3"/>
      <c r="AO892" s="3"/>
      <c r="AQ892" s="1"/>
      <c r="AR892" s="1"/>
      <c r="AS892" s="1"/>
    </row>
    <row r="893" spans="2:45" ht="15.75" customHeight="1">
      <c r="B893" s="2"/>
      <c r="C893" s="2"/>
      <c r="D893" s="2"/>
      <c r="F893" s="1"/>
      <c r="G893" s="2"/>
      <c r="AL893" s="2"/>
      <c r="AM893" s="3"/>
      <c r="AN893" s="3"/>
      <c r="AO893" s="3"/>
      <c r="AQ893" s="1"/>
      <c r="AR893" s="1"/>
      <c r="AS893" s="1"/>
    </row>
    <row r="894" spans="2:45" ht="15.75" customHeight="1">
      <c r="B894" s="2"/>
      <c r="C894" s="2"/>
      <c r="D894" s="2"/>
      <c r="F894" s="1"/>
      <c r="G894" s="2"/>
      <c r="AL894" s="2"/>
      <c r="AM894" s="3"/>
      <c r="AN894" s="3"/>
      <c r="AO894" s="3"/>
      <c r="AQ894" s="1"/>
      <c r="AR894" s="1"/>
      <c r="AS894" s="1"/>
    </row>
    <row r="895" spans="2:45" ht="15.75" customHeight="1">
      <c r="B895" s="2"/>
      <c r="C895" s="2"/>
      <c r="D895" s="2"/>
      <c r="F895" s="1"/>
      <c r="G895" s="2"/>
      <c r="AL895" s="2"/>
      <c r="AM895" s="3"/>
      <c r="AN895" s="3"/>
      <c r="AO895" s="3"/>
      <c r="AQ895" s="1"/>
      <c r="AR895" s="1"/>
      <c r="AS895" s="1"/>
    </row>
    <row r="896" spans="2:45" ht="15.75" customHeight="1">
      <c r="B896" s="2"/>
      <c r="C896" s="2"/>
      <c r="D896" s="2"/>
      <c r="F896" s="1"/>
      <c r="G896" s="2"/>
      <c r="AL896" s="2"/>
      <c r="AM896" s="3"/>
      <c r="AN896" s="3"/>
      <c r="AO896" s="3"/>
      <c r="AQ896" s="1"/>
      <c r="AR896" s="1"/>
      <c r="AS896" s="1"/>
    </row>
    <row r="897" spans="2:45" ht="15.75" customHeight="1">
      <c r="B897" s="2"/>
      <c r="C897" s="2"/>
      <c r="D897" s="2"/>
      <c r="F897" s="1"/>
      <c r="G897" s="2"/>
      <c r="AL897" s="2"/>
      <c r="AM897" s="3"/>
      <c r="AN897" s="3"/>
      <c r="AO897" s="3"/>
      <c r="AQ897" s="1"/>
      <c r="AR897" s="1"/>
      <c r="AS897" s="1"/>
    </row>
    <row r="898" spans="2:45" ht="15.75" customHeight="1">
      <c r="B898" s="2"/>
      <c r="C898" s="2"/>
      <c r="D898" s="2"/>
      <c r="F898" s="1"/>
      <c r="G898" s="2"/>
      <c r="AL898" s="2"/>
      <c r="AM898" s="3"/>
      <c r="AN898" s="3"/>
      <c r="AO898" s="3"/>
      <c r="AQ898" s="1"/>
      <c r="AR898" s="1"/>
      <c r="AS898" s="1"/>
    </row>
    <row r="899" spans="2:45" ht="15.75" customHeight="1">
      <c r="B899" s="2"/>
      <c r="C899" s="2"/>
      <c r="D899" s="2"/>
      <c r="F899" s="1"/>
      <c r="G899" s="2"/>
      <c r="AL899" s="2"/>
      <c r="AM899" s="3"/>
      <c r="AN899" s="3"/>
      <c r="AO899" s="3"/>
      <c r="AQ899" s="1"/>
      <c r="AR899" s="1"/>
      <c r="AS899" s="1"/>
    </row>
    <row r="900" spans="2:45" ht="15.75" customHeight="1">
      <c r="B900" s="2"/>
      <c r="C900" s="2"/>
      <c r="D900" s="2"/>
      <c r="F900" s="1"/>
      <c r="G900" s="2"/>
      <c r="AL900" s="2"/>
      <c r="AM900" s="3"/>
      <c r="AN900" s="3"/>
      <c r="AO900" s="3"/>
      <c r="AQ900" s="1"/>
      <c r="AR900" s="1"/>
      <c r="AS900" s="1"/>
    </row>
    <row r="901" spans="2:45" ht="15.75" customHeight="1">
      <c r="B901" s="2"/>
      <c r="C901" s="2"/>
      <c r="D901" s="2"/>
      <c r="F901" s="1"/>
      <c r="G901" s="2"/>
      <c r="AL901" s="2"/>
      <c r="AM901" s="3"/>
      <c r="AN901" s="3"/>
      <c r="AO901" s="3"/>
      <c r="AQ901" s="1"/>
      <c r="AR901" s="1"/>
      <c r="AS901" s="1"/>
    </row>
    <row r="902" spans="2:45" ht="15.75" customHeight="1">
      <c r="B902" s="2"/>
      <c r="C902" s="2"/>
      <c r="D902" s="2"/>
      <c r="F902" s="1"/>
      <c r="G902" s="2"/>
      <c r="AL902" s="2"/>
      <c r="AM902" s="3"/>
      <c r="AN902" s="3"/>
      <c r="AO902" s="3"/>
      <c r="AQ902" s="1"/>
      <c r="AR902" s="1"/>
      <c r="AS902" s="1"/>
    </row>
    <row r="903" spans="2:45" ht="15.75" customHeight="1">
      <c r="B903" s="2"/>
      <c r="C903" s="2"/>
      <c r="D903" s="2"/>
      <c r="F903" s="1"/>
      <c r="G903" s="2"/>
      <c r="AL903" s="2"/>
      <c r="AM903" s="3"/>
      <c r="AN903" s="3"/>
      <c r="AO903" s="3"/>
      <c r="AQ903" s="1"/>
      <c r="AR903" s="1"/>
      <c r="AS903" s="1"/>
    </row>
    <row r="904" spans="2:45" ht="15.75" customHeight="1">
      <c r="B904" s="2"/>
      <c r="C904" s="2"/>
      <c r="D904" s="2"/>
      <c r="F904" s="1"/>
      <c r="G904" s="2"/>
      <c r="AL904" s="2"/>
      <c r="AM904" s="3"/>
      <c r="AN904" s="3"/>
      <c r="AO904" s="3"/>
      <c r="AQ904" s="1"/>
      <c r="AR904" s="1"/>
      <c r="AS904" s="1"/>
    </row>
    <row r="905" spans="2:45" ht="15.75" customHeight="1">
      <c r="B905" s="2"/>
      <c r="C905" s="2"/>
      <c r="D905" s="2"/>
      <c r="F905" s="1"/>
      <c r="G905" s="2"/>
      <c r="AL905" s="2"/>
      <c r="AM905" s="3"/>
      <c r="AN905" s="3"/>
      <c r="AO905" s="3"/>
      <c r="AQ905" s="1"/>
      <c r="AR905" s="1"/>
      <c r="AS905" s="1"/>
    </row>
    <row r="906" spans="2:45" ht="15.75" customHeight="1">
      <c r="B906" s="2"/>
      <c r="C906" s="2"/>
      <c r="D906" s="2"/>
      <c r="F906" s="1"/>
      <c r="G906" s="2"/>
      <c r="AL906" s="2"/>
      <c r="AM906" s="3"/>
      <c r="AN906" s="3"/>
      <c r="AO906" s="3"/>
      <c r="AQ906" s="1"/>
      <c r="AR906" s="1"/>
      <c r="AS906" s="1"/>
    </row>
    <row r="907" spans="2:45" ht="15.75" customHeight="1">
      <c r="B907" s="2"/>
      <c r="C907" s="2"/>
      <c r="D907" s="2"/>
      <c r="F907" s="1"/>
      <c r="G907" s="2"/>
      <c r="AL907" s="2"/>
      <c r="AM907" s="3"/>
      <c r="AN907" s="3"/>
      <c r="AO907" s="3"/>
      <c r="AQ907" s="1"/>
      <c r="AR907" s="1"/>
      <c r="AS907" s="1"/>
    </row>
    <row r="908" spans="2:45" ht="15.75" customHeight="1">
      <c r="B908" s="2"/>
      <c r="C908" s="2"/>
      <c r="D908" s="2"/>
      <c r="F908" s="1"/>
      <c r="G908" s="2"/>
      <c r="AL908" s="2"/>
      <c r="AM908" s="3"/>
      <c r="AN908" s="3"/>
      <c r="AO908" s="3"/>
      <c r="AQ908" s="1"/>
      <c r="AR908" s="1"/>
      <c r="AS908" s="1"/>
    </row>
    <row r="909" spans="2:45" ht="15.75" customHeight="1">
      <c r="B909" s="2"/>
      <c r="C909" s="2"/>
      <c r="D909" s="2"/>
      <c r="F909" s="1"/>
      <c r="G909" s="2"/>
      <c r="AL909" s="2"/>
      <c r="AM909" s="3"/>
      <c r="AN909" s="3"/>
      <c r="AO909" s="3"/>
      <c r="AQ909" s="1"/>
      <c r="AR909" s="1"/>
      <c r="AS909" s="1"/>
    </row>
    <row r="910" spans="2:45" ht="15.75" customHeight="1">
      <c r="B910" s="2"/>
      <c r="C910" s="2"/>
      <c r="D910" s="2"/>
      <c r="F910" s="1"/>
      <c r="G910" s="2"/>
      <c r="AL910" s="2"/>
      <c r="AM910" s="3"/>
      <c r="AN910" s="3"/>
      <c r="AO910" s="3"/>
      <c r="AQ910" s="1"/>
      <c r="AR910" s="1"/>
      <c r="AS910" s="1"/>
    </row>
    <row r="911" spans="2:45" ht="15.75" customHeight="1">
      <c r="B911" s="2"/>
      <c r="C911" s="2"/>
      <c r="D911" s="2"/>
      <c r="F911" s="1"/>
      <c r="G911" s="2"/>
      <c r="AL911" s="2"/>
      <c r="AM911" s="3"/>
      <c r="AN911" s="3"/>
      <c r="AO911" s="3"/>
      <c r="AQ911" s="1"/>
      <c r="AR911" s="1"/>
      <c r="AS911" s="1"/>
    </row>
    <row r="912" spans="2:45" ht="15.75" customHeight="1">
      <c r="B912" s="2"/>
      <c r="C912" s="2"/>
      <c r="D912" s="2"/>
      <c r="F912" s="1"/>
      <c r="G912" s="2"/>
      <c r="AL912" s="2"/>
      <c r="AM912" s="3"/>
      <c r="AN912" s="3"/>
      <c r="AO912" s="3"/>
      <c r="AQ912" s="1"/>
      <c r="AR912" s="1"/>
      <c r="AS912" s="1"/>
    </row>
    <row r="913" spans="2:45" ht="15.75" customHeight="1">
      <c r="B913" s="2"/>
      <c r="C913" s="2"/>
      <c r="D913" s="2"/>
      <c r="F913" s="1"/>
      <c r="G913" s="2"/>
      <c r="AL913" s="2"/>
      <c r="AM913" s="3"/>
      <c r="AN913" s="3"/>
      <c r="AO913" s="3"/>
      <c r="AQ913" s="1"/>
      <c r="AR913" s="1"/>
      <c r="AS913" s="1"/>
    </row>
    <row r="914" spans="2:45" ht="15.75" customHeight="1">
      <c r="B914" s="2"/>
      <c r="C914" s="2"/>
      <c r="D914" s="2"/>
      <c r="F914" s="1"/>
      <c r="G914" s="2"/>
      <c r="AL914" s="2"/>
      <c r="AM914" s="3"/>
      <c r="AN914" s="3"/>
      <c r="AO914" s="3"/>
      <c r="AQ914" s="1"/>
      <c r="AR914" s="1"/>
      <c r="AS914" s="1"/>
    </row>
    <row r="915" spans="2:45" ht="15.75" customHeight="1">
      <c r="B915" s="2"/>
      <c r="C915" s="2"/>
      <c r="D915" s="2"/>
      <c r="F915" s="1"/>
      <c r="G915" s="2"/>
      <c r="AL915" s="2"/>
      <c r="AM915" s="3"/>
      <c r="AN915" s="3"/>
      <c r="AO915" s="3"/>
      <c r="AQ915" s="1"/>
      <c r="AR915" s="1"/>
      <c r="AS915" s="1"/>
    </row>
    <row r="916" spans="2:45" ht="15.75" customHeight="1">
      <c r="B916" s="2"/>
      <c r="C916" s="2"/>
      <c r="D916" s="2"/>
      <c r="F916" s="1"/>
      <c r="G916" s="2"/>
      <c r="AL916" s="2"/>
      <c r="AM916" s="3"/>
      <c r="AN916" s="3"/>
      <c r="AO916" s="3"/>
      <c r="AQ916" s="1"/>
      <c r="AR916" s="1"/>
      <c r="AS916" s="1"/>
    </row>
    <row r="917" spans="2:45" ht="15.75" customHeight="1">
      <c r="B917" s="2"/>
      <c r="C917" s="2"/>
      <c r="D917" s="2"/>
      <c r="F917" s="1"/>
      <c r="G917" s="2"/>
      <c r="AL917" s="2"/>
      <c r="AM917" s="3"/>
      <c r="AN917" s="3"/>
      <c r="AO917" s="3"/>
      <c r="AQ917" s="1"/>
      <c r="AR917" s="1"/>
      <c r="AS917" s="1"/>
    </row>
    <row r="918" spans="2:45" ht="15.75" customHeight="1">
      <c r="B918" s="2"/>
      <c r="C918" s="2"/>
      <c r="D918" s="2"/>
      <c r="F918" s="1"/>
      <c r="G918" s="2"/>
      <c r="AL918" s="2"/>
      <c r="AM918" s="3"/>
      <c r="AN918" s="3"/>
      <c r="AO918" s="3"/>
      <c r="AQ918" s="1"/>
      <c r="AR918" s="1"/>
      <c r="AS918" s="1"/>
    </row>
    <row r="919" spans="2:45" ht="15.75" customHeight="1">
      <c r="B919" s="2"/>
      <c r="C919" s="2"/>
      <c r="D919" s="2"/>
      <c r="F919" s="1"/>
      <c r="G919" s="2"/>
      <c r="AL919" s="2"/>
      <c r="AM919" s="3"/>
      <c r="AN919" s="3"/>
      <c r="AO919" s="3"/>
      <c r="AQ919" s="1"/>
      <c r="AR919" s="1"/>
      <c r="AS919" s="1"/>
    </row>
    <row r="920" spans="2:45" ht="15.75" customHeight="1">
      <c r="B920" s="2"/>
      <c r="C920" s="2"/>
      <c r="D920" s="2"/>
      <c r="F920" s="1"/>
      <c r="G920" s="2"/>
      <c r="AL920" s="2"/>
      <c r="AM920" s="3"/>
      <c r="AN920" s="3"/>
      <c r="AO920" s="3"/>
      <c r="AQ920" s="1"/>
      <c r="AR920" s="1"/>
      <c r="AS920" s="1"/>
    </row>
    <row r="921" spans="2:45" ht="15.75" customHeight="1">
      <c r="B921" s="2"/>
      <c r="C921" s="2"/>
      <c r="D921" s="2"/>
      <c r="F921" s="1"/>
      <c r="G921" s="2"/>
      <c r="AL921" s="2"/>
      <c r="AM921" s="3"/>
      <c r="AN921" s="3"/>
      <c r="AO921" s="3"/>
      <c r="AQ921" s="1"/>
      <c r="AR921" s="1"/>
      <c r="AS921" s="1"/>
    </row>
    <row r="922" spans="2:45" ht="15.75" customHeight="1">
      <c r="B922" s="2"/>
      <c r="C922" s="2"/>
      <c r="D922" s="2"/>
      <c r="F922" s="1"/>
      <c r="G922" s="2"/>
      <c r="AL922" s="2"/>
      <c r="AM922" s="3"/>
      <c r="AN922" s="3"/>
      <c r="AO922" s="3"/>
      <c r="AQ922" s="1"/>
      <c r="AR922" s="1"/>
      <c r="AS922" s="1"/>
    </row>
    <row r="923" spans="2:45" ht="15.75" customHeight="1">
      <c r="B923" s="2"/>
      <c r="C923" s="2"/>
      <c r="D923" s="2"/>
      <c r="F923" s="1"/>
      <c r="G923" s="2"/>
      <c r="AL923" s="2"/>
      <c r="AM923" s="3"/>
      <c r="AN923" s="3"/>
      <c r="AO923" s="3"/>
      <c r="AQ923" s="1"/>
      <c r="AR923" s="1"/>
      <c r="AS923" s="1"/>
    </row>
    <row r="924" spans="2:45" ht="15.75" customHeight="1">
      <c r="B924" s="2"/>
      <c r="C924" s="2"/>
      <c r="D924" s="2"/>
      <c r="F924" s="1"/>
      <c r="G924" s="2"/>
      <c r="AL924" s="2"/>
      <c r="AM924" s="3"/>
      <c r="AN924" s="3"/>
      <c r="AO924" s="3"/>
      <c r="AQ924" s="1"/>
      <c r="AR924" s="1"/>
      <c r="AS924" s="1"/>
    </row>
    <row r="925" spans="2:45" ht="15.75" customHeight="1">
      <c r="B925" s="2"/>
      <c r="C925" s="2"/>
      <c r="D925" s="2"/>
      <c r="F925" s="1"/>
      <c r="G925" s="2"/>
      <c r="AL925" s="2"/>
      <c r="AM925" s="3"/>
      <c r="AN925" s="3"/>
      <c r="AO925" s="3"/>
      <c r="AQ925" s="1"/>
      <c r="AR925" s="1"/>
      <c r="AS925" s="1"/>
    </row>
    <row r="926" spans="2:45" ht="15.75" customHeight="1">
      <c r="B926" s="2"/>
      <c r="C926" s="2"/>
      <c r="D926" s="2"/>
      <c r="F926" s="1"/>
      <c r="G926" s="2"/>
      <c r="AL926" s="2"/>
      <c r="AM926" s="3"/>
      <c r="AN926" s="3"/>
      <c r="AO926" s="3"/>
      <c r="AQ926" s="1"/>
      <c r="AR926" s="1"/>
      <c r="AS926" s="1"/>
    </row>
    <row r="927" spans="2:45" ht="15.75" customHeight="1">
      <c r="B927" s="2"/>
      <c r="C927" s="2"/>
      <c r="D927" s="2"/>
      <c r="F927" s="1"/>
      <c r="G927" s="2"/>
      <c r="AL927" s="2"/>
      <c r="AM927" s="3"/>
      <c r="AN927" s="3"/>
      <c r="AO927" s="3"/>
      <c r="AQ927" s="1"/>
      <c r="AR927" s="1"/>
      <c r="AS927" s="1"/>
    </row>
    <row r="928" spans="2:45" ht="15.75" customHeight="1">
      <c r="B928" s="2"/>
      <c r="C928" s="2"/>
      <c r="D928" s="2"/>
      <c r="F928" s="1"/>
      <c r="G928" s="2"/>
      <c r="AL928" s="2"/>
      <c r="AM928" s="3"/>
      <c r="AN928" s="3"/>
      <c r="AO928" s="3"/>
      <c r="AQ928" s="1"/>
      <c r="AR928" s="1"/>
      <c r="AS928" s="1"/>
    </row>
    <row r="929" spans="2:45" ht="15.75" customHeight="1">
      <c r="B929" s="2"/>
      <c r="C929" s="2"/>
      <c r="D929" s="2"/>
      <c r="F929" s="1"/>
      <c r="G929" s="2"/>
      <c r="AL929" s="2"/>
      <c r="AM929" s="3"/>
      <c r="AN929" s="3"/>
      <c r="AO929" s="3"/>
      <c r="AQ929" s="1"/>
      <c r="AR929" s="1"/>
      <c r="AS929" s="1"/>
    </row>
    <row r="930" spans="2:45" ht="15.75" customHeight="1">
      <c r="B930" s="2"/>
      <c r="C930" s="2"/>
      <c r="D930" s="2"/>
      <c r="F930" s="1"/>
      <c r="G930" s="2"/>
      <c r="AL930" s="2"/>
      <c r="AM930" s="3"/>
      <c r="AN930" s="3"/>
      <c r="AO930" s="3"/>
      <c r="AQ930" s="1"/>
      <c r="AR930" s="1"/>
      <c r="AS930" s="1"/>
    </row>
    <row r="931" spans="2:45" ht="15.75" customHeight="1">
      <c r="B931" s="2"/>
      <c r="C931" s="2"/>
      <c r="D931" s="2"/>
      <c r="F931" s="1"/>
      <c r="G931" s="2"/>
      <c r="AL931" s="2"/>
      <c r="AM931" s="3"/>
      <c r="AN931" s="3"/>
      <c r="AO931" s="3"/>
      <c r="AQ931" s="1"/>
      <c r="AR931" s="1"/>
      <c r="AS931" s="1"/>
    </row>
    <row r="932" spans="2:45" ht="15.75" customHeight="1">
      <c r="B932" s="2"/>
      <c r="C932" s="2"/>
      <c r="D932" s="2"/>
      <c r="F932" s="1"/>
      <c r="G932" s="2"/>
      <c r="AL932" s="2"/>
      <c r="AM932" s="3"/>
      <c r="AN932" s="3"/>
      <c r="AO932" s="3"/>
      <c r="AQ932" s="1"/>
      <c r="AR932" s="1"/>
      <c r="AS932" s="1"/>
    </row>
    <row r="933" spans="2:45" ht="15.75" customHeight="1">
      <c r="B933" s="2"/>
      <c r="C933" s="2"/>
      <c r="D933" s="2"/>
      <c r="F933" s="1"/>
      <c r="G933" s="2"/>
      <c r="AL933" s="2"/>
      <c r="AM933" s="3"/>
      <c r="AN933" s="3"/>
      <c r="AO933" s="3"/>
      <c r="AQ933" s="1"/>
      <c r="AR933" s="1"/>
      <c r="AS933" s="1"/>
    </row>
    <row r="934" spans="2:45" ht="15.75" customHeight="1">
      <c r="B934" s="2"/>
      <c r="C934" s="2"/>
      <c r="D934" s="2"/>
      <c r="F934" s="1"/>
      <c r="G934" s="2"/>
      <c r="AL934" s="2"/>
      <c r="AM934" s="3"/>
      <c r="AN934" s="3"/>
      <c r="AO934" s="3"/>
      <c r="AQ934" s="1"/>
      <c r="AR934" s="1"/>
      <c r="AS934" s="1"/>
    </row>
    <row r="935" spans="2:45" ht="15.75" customHeight="1">
      <c r="B935" s="2"/>
      <c r="C935" s="2"/>
      <c r="D935" s="2"/>
      <c r="F935" s="1"/>
      <c r="G935" s="2"/>
      <c r="AL935" s="2"/>
      <c r="AM935" s="3"/>
      <c r="AN935" s="3"/>
      <c r="AO935" s="3"/>
      <c r="AQ935" s="1"/>
      <c r="AR935" s="1"/>
      <c r="AS935" s="1"/>
    </row>
    <row r="936" spans="2:45" ht="15.75" customHeight="1">
      <c r="B936" s="2"/>
      <c r="C936" s="2"/>
      <c r="D936" s="2"/>
      <c r="F936" s="1"/>
      <c r="G936" s="2"/>
      <c r="AL936" s="2"/>
      <c r="AM936" s="3"/>
      <c r="AN936" s="3"/>
      <c r="AO936" s="3"/>
      <c r="AQ936" s="1"/>
      <c r="AR936" s="1"/>
      <c r="AS936" s="1"/>
    </row>
    <row r="937" spans="2:45" ht="15.75" customHeight="1">
      <c r="B937" s="2"/>
      <c r="C937" s="2"/>
      <c r="D937" s="2"/>
      <c r="F937" s="1"/>
      <c r="G937" s="2"/>
      <c r="AL937" s="2"/>
      <c r="AM937" s="3"/>
      <c r="AN937" s="3"/>
      <c r="AO937" s="3"/>
      <c r="AQ937" s="1"/>
      <c r="AR937" s="1"/>
      <c r="AS937" s="1"/>
    </row>
    <row r="938" spans="2:45" ht="15.75" customHeight="1">
      <c r="B938" s="2"/>
      <c r="C938" s="2"/>
      <c r="D938" s="2"/>
      <c r="F938" s="1"/>
      <c r="G938" s="2"/>
      <c r="AL938" s="2"/>
      <c r="AM938" s="3"/>
      <c r="AN938" s="3"/>
      <c r="AO938" s="3"/>
      <c r="AQ938" s="1"/>
      <c r="AR938" s="1"/>
      <c r="AS938" s="1"/>
    </row>
    <row r="939" spans="2:45" ht="15.75" customHeight="1">
      <c r="B939" s="2"/>
      <c r="C939" s="2"/>
      <c r="D939" s="2"/>
      <c r="F939" s="1"/>
      <c r="G939" s="2"/>
      <c r="AL939" s="2"/>
      <c r="AM939" s="3"/>
      <c r="AN939" s="3"/>
      <c r="AO939" s="3"/>
      <c r="AQ939" s="1"/>
      <c r="AR939" s="1"/>
      <c r="AS939" s="1"/>
    </row>
    <row r="940" spans="2:45" ht="15.75" customHeight="1">
      <c r="B940" s="2"/>
      <c r="C940" s="2"/>
      <c r="D940" s="2"/>
      <c r="F940" s="1"/>
      <c r="G940" s="2"/>
      <c r="AL940" s="2"/>
      <c r="AM940" s="3"/>
      <c r="AN940" s="3"/>
      <c r="AO940" s="3"/>
      <c r="AQ940" s="1"/>
      <c r="AR940" s="1"/>
      <c r="AS940" s="1"/>
    </row>
    <row r="941" spans="2:45" ht="15.75" customHeight="1">
      <c r="B941" s="2"/>
      <c r="C941" s="2"/>
      <c r="D941" s="2"/>
      <c r="F941" s="1"/>
      <c r="G941" s="2"/>
      <c r="AL941" s="2"/>
      <c r="AM941" s="3"/>
      <c r="AN941" s="3"/>
      <c r="AO941" s="3"/>
      <c r="AQ941" s="1"/>
      <c r="AR941" s="1"/>
      <c r="AS941" s="1"/>
    </row>
    <row r="942" spans="2:45" ht="15.75" customHeight="1">
      <c r="B942" s="2"/>
      <c r="C942" s="2"/>
      <c r="D942" s="2"/>
      <c r="F942" s="1"/>
      <c r="G942" s="2"/>
      <c r="AL942" s="2"/>
      <c r="AM942" s="3"/>
      <c r="AN942" s="3"/>
      <c r="AO942" s="3"/>
      <c r="AQ942" s="1"/>
      <c r="AR942" s="1"/>
      <c r="AS942" s="1"/>
    </row>
    <row r="943" spans="2:45" ht="15.75" customHeight="1">
      <c r="B943" s="2"/>
      <c r="C943" s="2"/>
      <c r="D943" s="2"/>
      <c r="F943" s="1"/>
      <c r="G943" s="2"/>
      <c r="AL943" s="2"/>
      <c r="AM943" s="3"/>
      <c r="AN943" s="3"/>
      <c r="AO943" s="3"/>
      <c r="AQ943" s="1"/>
      <c r="AR943" s="1"/>
      <c r="AS943" s="1"/>
    </row>
    <row r="944" spans="2:45" ht="15.75" customHeight="1">
      <c r="B944" s="2"/>
      <c r="C944" s="2"/>
      <c r="D944" s="2"/>
      <c r="F944" s="1"/>
      <c r="G944" s="2"/>
      <c r="AL944" s="2"/>
      <c r="AM944" s="3"/>
      <c r="AN944" s="3"/>
      <c r="AO944" s="3"/>
      <c r="AQ944" s="1"/>
      <c r="AR944" s="1"/>
      <c r="AS944" s="1"/>
    </row>
    <row r="945" spans="2:45" ht="15.75" customHeight="1">
      <c r="B945" s="2"/>
      <c r="C945" s="2"/>
      <c r="D945" s="2"/>
      <c r="F945" s="1"/>
      <c r="G945" s="2"/>
      <c r="AL945" s="2"/>
      <c r="AM945" s="3"/>
      <c r="AN945" s="3"/>
      <c r="AO945" s="3"/>
      <c r="AQ945" s="1"/>
      <c r="AR945" s="1"/>
      <c r="AS945" s="1"/>
    </row>
    <row r="946" spans="2:45" ht="15.75" customHeight="1">
      <c r="B946" s="2"/>
      <c r="C946" s="2"/>
      <c r="D946" s="2"/>
      <c r="F946" s="1"/>
      <c r="G946" s="2"/>
      <c r="AL946" s="2"/>
      <c r="AM946" s="3"/>
      <c r="AN946" s="3"/>
      <c r="AO946" s="3"/>
      <c r="AQ946" s="1"/>
      <c r="AR946" s="1"/>
      <c r="AS946" s="1"/>
    </row>
    <row r="947" spans="2:45" ht="15.75" customHeight="1">
      <c r="B947" s="2"/>
      <c r="C947" s="2"/>
      <c r="D947" s="2"/>
      <c r="F947" s="1"/>
      <c r="G947" s="2"/>
      <c r="AL947" s="2"/>
      <c r="AM947" s="3"/>
      <c r="AN947" s="3"/>
      <c r="AO947" s="3"/>
      <c r="AQ947" s="1"/>
      <c r="AR947" s="1"/>
      <c r="AS947" s="1"/>
    </row>
    <row r="948" spans="2:45" ht="15.75" customHeight="1">
      <c r="B948" s="2"/>
      <c r="C948" s="2"/>
      <c r="D948" s="2"/>
      <c r="F948" s="1"/>
      <c r="G948" s="2"/>
      <c r="AL948" s="2"/>
      <c r="AM948" s="3"/>
      <c r="AN948" s="3"/>
      <c r="AO948" s="3"/>
      <c r="AQ948" s="1"/>
      <c r="AR948" s="1"/>
      <c r="AS948" s="1"/>
    </row>
    <row r="949" spans="2:45" ht="15.75" customHeight="1">
      <c r="B949" s="2"/>
      <c r="C949" s="2"/>
      <c r="D949" s="2"/>
      <c r="F949" s="1"/>
      <c r="G949" s="2"/>
      <c r="AL949" s="2"/>
      <c r="AM949" s="3"/>
      <c r="AN949" s="3"/>
      <c r="AO949" s="3"/>
      <c r="AQ949" s="1"/>
      <c r="AR949" s="1"/>
      <c r="AS949" s="1"/>
    </row>
    <row r="950" spans="2:45" ht="15.75" customHeight="1">
      <c r="B950" s="2"/>
      <c r="C950" s="2"/>
      <c r="D950" s="2"/>
      <c r="F950" s="1"/>
      <c r="G950" s="2"/>
      <c r="AL950" s="2"/>
      <c r="AM950" s="3"/>
      <c r="AN950" s="3"/>
      <c r="AO950" s="3"/>
      <c r="AQ950" s="1"/>
      <c r="AR950" s="1"/>
      <c r="AS950" s="1"/>
    </row>
    <row r="951" spans="2:45" ht="15.75" customHeight="1">
      <c r="B951" s="2"/>
      <c r="C951" s="2"/>
      <c r="D951" s="2"/>
      <c r="F951" s="1"/>
      <c r="G951" s="2"/>
      <c r="AL951" s="2"/>
      <c r="AM951" s="3"/>
      <c r="AN951" s="3"/>
      <c r="AO951" s="3"/>
      <c r="AQ951" s="1"/>
      <c r="AR951" s="1"/>
      <c r="AS951" s="1"/>
    </row>
    <row r="952" spans="2:45" ht="15.75" customHeight="1">
      <c r="B952" s="2"/>
      <c r="C952" s="2"/>
      <c r="D952" s="2"/>
      <c r="F952" s="1"/>
      <c r="G952" s="2"/>
      <c r="AL952" s="2"/>
      <c r="AM952" s="3"/>
      <c r="AN952" s="3"/>
      <c r="AO952" s="3"/>
      <c r="AQ952" s="1"/>
      <c r="AR952" s="1"/>
      <c r="AS952" s="1"/>
    </row>
    <row r="953" spans="2:45" ht="15.75" customHeight="1">
      <c r="B953" s="2"/>
      <c r="C953" s="2"/>
      <c r="D953" s="2"/>
      <c r="F953" s="1"/>
      <c r="G953" s="2"/>
      <c r="AL953" s="2"/>
      <c r="AM953" s="3"/>
      <c r="AN953" s="3"/>
      <c r="AO953" s="3"/>
      <c r="AQ953" s="1"/>
      <c r="AR953" s="1"/>
      <c r="AS953" s="1"/>
    </row>
    <row r="954" spans="2:45" ht="15.75" customHeight="1">
      <c r="B954" s="2"/>
      <c r="C954" s="2"/>
      <c r="D954" s="2"/>
      <c r="F954" s="1"/>
      <c r="G954" s="2"/>
      <c r="AL954" s="2"/>
      <c r="AM954" s="3"/>
      <c r="AN954" s="3"/>
      <c r="AO954" s="3"/>
      <c r="AQ954" s="1"/>
      <c r="AR954" s="1"/>
      <c r="AS954" s="1"/>
    </row>
    <row r="955" spans="2:45" ht="15.75" customHeight="1">
      <c r="B955" s="2"/>
      <c r="C955" s="2"/>
      <c r="D955" s="2"/>
      <c r="F955" s="1"/>
      <c r="G955" s="2"/>
      <c r="AL955" s="2"/>
      <c r="AM955" s="3"/>
      <c r="AN955" s="3"/>
      <c r="AO955" s="3"/>
      <c r="AQ955" s="1"/>
      <c r="AR955" s="1"/>
      <c r="AS955" s="1"/>
    </row>
    <row r="956" spans="2:45" ht="15.75" customHeight="1">
      <c r="B956" s="2"/>
      <c r="C956" s="2"/>
      <c r="D956" s="2"/>
      <c r="F956" s="1"/>
      <c r="G956" s="2"/>
      <c r="AL956" s="2"/>
      <c r="AM956" s="3"/>
      <c r="AN956" s="3"/>
      <c r="AO956" s="3"/>
      <c r="AQ956" s="1"/>
      <c r="AR956" s="1"/>
      <c r="AS956" s="1"/>
    </row>
    <row r="957" spans="2:45" ht="15.75" customHeight="1">
      <c r="B957" s="2"/>
      <c r="C957" s="2"/>
      <c r="D957" s="2"/>
      <c r="F957" s="1"/>
      <c r="G957" s="2"/>
      <c r="AL957" s="2"/>
      <c r="AM957" s="3"/>
      <c r="AN957" s="3"/>
      <c r="AO957" s="3"/>
      <c r="AQ957" s="1"/>
      <c r="AR957" s="1"/>
      <c r="AS957" s="1"/>
    </row>
    <row r="958" spans="2:45" ht="15.75" customHeight="1">
      <c r="B958" s="2"/>
      <c r="C958" s="2"/>
      <c r="D958" s="2"/>
      <c r="F958" s="1"/>
      <c r="G958" s="2"/>
      <c r="AL958" s="2"/>
      <c r="AM958" s="3"/>
      <c r="AN958" s="3"/>
      <c r="AO958" s="3"/>
      <c r="AQ958" s="1"/>
      <c r="AR958" s="1"/>
      <c r="AS958" s="1"/>
    </row>
    <row r="959" spans="2:45" ht="15.75" customHeight="1">
      <c r="B959" s="2"/>
      <c r="C959" s="2"/>
      <c r="D959" s="2"/>
      <c r="F959" s="1"/>
      <c r="G959" s="2"/>
      <c r="AL959" s="2"/>
      <c r="AM959" s="3"/>
      <c r="AN959" s="3"/>
      <c r="AO959" s="3"/>
      <c r="AQ959" s="1"/>
      <c r="AR959" s="1"/>
      <c r="AS959" s="1"/>
    </row>
    <row r="960" spans="2:45" ht="15.75" customHeight="1">
      <c r="B960" s="2"/>
      <c r="C960" s="2"/>
      <c r="D960" s="2"/>
      <c r="F960" s="1"/>
      <c r="G960" s="2"/>
      <c r="AL960" s="2"/>
      <c r="AM960" s="3"/>
      <c r="AN960" s="3"/>
      <c r="AO960" s="3"/>
      <c r="AQ960" s="1"/>
      <c r="AR960" s="1"/>
      <c r="AS960" s="1"/>
    </row>
    <row r="961" spans="2:45" ht="15.75" customHeight="1">
      <c r="B961" s="2"/>
      <c r="C961" s="2"/>
      <c r="D961" s="2"/>
      <c r="F961" s="1"/>
      <c r="G961" s="2"/>
      <c r="AL961" s="2"/>
      <c r="AM961" s="3"/>
      <c r="AN961" s="3"/>
      <c r="AO961" s="3"/>
      <c r="AQ961" s="1"/>
      <c r="AR961" s="1"/>
      <c r="AS961" s="1"/>
    </row>
    <row r="962" spans="2:45" ht="15.75" customHeight="1">
      <c r="B962" s="2"/>
      <c r="C962" s="2"/>
      <c r="D962" s="2"/>
      <c r="F962" s="1"/>
      <c r="G962" s="2"/>
      <c r="AL962" s="2"/>
      <c r="AM962" s="3"/>
      <c r="AN962" s="3"/>
      <c r="AO962" s="3"/>
      <c r="AQ962" s="1"/>
      <c r="AR962" s="1"/>
      <c r="AS962" s="1"/>
    </row>
    <row r="963" spans="2:45" ht="15.75" customHeight="1">
      <c r="B963" s="2"/>
      <c r="C963" s="2"/>
      <c r="D963" s="2"/>
      <c r="F963" s="1"/>
      <c r="G963" s="2"/>
      <c r="AL963" s="2"/>
      <c r="AM963" s="3"/>
      <c r="AN963" s="3"/>
      <c r="AO963" s="3"/>
      <c r="AQ963" s="1"/>
      <c r="AR963" s="1"/>
      <c r="AS963" s="1"/>
    </row>
    <row r="964" spans="2:45" ht="15.75" customHeight="1">
      <c r="B964" s="2"/>
      <c r="C964" s="2"/>
      <c r="D964" s="2"/>
      <c r="F964" s="1"/>
      <c r="G964" s="2"/>
      <c r="AL964" s="2"/>
      <c r="AM964" s="3"/>
      <c r="AN964" s="3"/>
      <c r="AO964" s="3"/>
      <c r="AQ964" s="1"/>
      <c r="AR964" s="1"/>
      <c r="AS964" s="1"/>
    </row>
    <row r="965" spans="2:45" ht="15.75" customHeight="1">
      <c r="B965" s="2"/>
      <c r="C965" s="2"/>
      <c r="D965" s="2"/>
      <c r="F965" s="1"/>
      <c r="G965" s="2"/>
      <c r="AL965" s="2"/>
      <c r="AM965" s="3"/>
      <c r="AN965" s="3"/>
      <c r="AO965" s="3"/>
      <c r="AQ965" s="1"/>
      <c r="AR965" s="1"/>
      <c r="AS965" s="1"/>
    </row>
    <row r="966" spans="2:45" ht="15.75" customHeight="1">
      <c r="B966" s="2"/>
      <c r="C966" s="2"/>
      <c r="D966" s="2"/>
      <c r="F966" s="1"/>
      <c r="G966" s="2"/>
      <c r="AL966" s="2"/>
      <c r="AM966" s="3"/>
      <c r="AN966" s="3"/>
      <c r="AO966" s="3"/>
      <c r="AQ966" s="1"/>
      <c r="AR966" s="1"/>
      <c r="AS966" s="1"/>
    </row>
    <row r="967" spans="2:45" ht="15.75" customHeight="1">
      <c r="B967" s="2"/>
      <c r="C967" s="2"/>
      <c r="D967" s="2"/>
      <c r="F967" s="1"/>
      <c r="G967" s="2"/>
      <c r="AL967" s="2"/>
      <c r="AM967" s="3"/>
      <c r="AN967" s="3"/>
      <c r="AO967" s="3"/>
      <c r="AQ967" s="1"/>
      <c r="AR967" s="1"/>
      <c r="AS967" s="1"/>
    </row>
    <row r="968" spans="2:45" ht="15.75" customHeight="1">
      <c r="B968" s="2"/>
      <c r="C968" s="2"/>
      <c r="D968" s="2"/>
      <c r="F968" s="1"/>
      <c r="G968" s="2"/>
      <c r="AL968" s="2"/>
      <c r="AM968" s="3"/>
      <c r="AN968" s="3"/>
      <c r="AO968" s="3"/>
      <c r="AQ968" s="1"/>
      <c r="AR968" s="1"/>
      <c r="AS968" s="1"/>
    </row>
    <row r="969" spans="2:45" ht="15.75" customHeight="1">
      <c r="B969" s="2"/>
      <c r="C969" s="2"/>
      <c r="D969" s="2"/>
      <c r="F969" s="1"/>
      <c r="G969" s="2"/>
      <c r="AL969" s="2"/>
      <c r="AM969" s="3"/>
      <c r="AN969" s="3"/>
      <c r="AO969" s="3"/>
      <c r="AQ969" s="1"/>
      <c r="AR969" s="1"/>
      <c r="AS969" s="1"/>
    </row>
    <row r="970" spans="2:45" ht="15.75" customHeight="1">
      <c r="B970" s="2"/>
      <c r="C970" s="2"/>
      <c r="D970" s="2"/>
      <c r="F970" s="1"/>
      <c r="G970" s="2"/>
      <c r="AL970" s="2"/>
      <c r="AM970" s="3"/>
      <c r="AN970" s="3"/>
      <c r="AO970" s="3"/>
      <c r="AQ970" s="1"/>
      <c r="AR970" s="1"/>
      <c r="AS970" s="1"/>
    </row>
    <row r="971" spans="2:45" ht="15.75" customHeight="1">
      <c r="B971" s="2"/>
      <c r="C971" s="2"/>
      <c r="D971" s="2"/>
      <c r="F971" s="1"/>
      <c r="G971" s="2"/>
      <c r="AL971" s="2"/>
      <c r="AM971" s="3"/>
      <c r="AN971" s="3"/>
      <c r="AO971" s="3"/>
      <c r="AQ971" s="1"/>
      <c r="AR971" s="1"/>
      <c r="AS971" s="1"/>
    </row>
    <row r="972" spans="2:45" ht="15.75" customHeight="1">
      <c r="B972" s="2"/>
      <c r="C972" s="2"/>
      <c r="D972" s="2"/>
      <c r="F972" s="1"/>
      <c r="G972" s="2"/>
      <c r="AL972" s="2"/>
      <c r="AM972" s="3"/>
      <c r="AN972" s="3"/>
      <c r="AO972" s="3"/>
      <c r="AQ972" s="1"/>
      <c r="AR972" s="1"/>
      <c r="AS972" s="1"/>
    </row>
    <row r="973" spans="2:45" ht="15.75" customHeight="1">
      <c r="B973" s="2"/>
      <c r="C973" s="2"/>
      <c r="D973" s="2"/>
      <c r="F973" s="1"/>
      <c r="G973" s="2"/>
      <c r="AL973" s="2"/>
      <c r="AM973" s="3"/>
      <c r="AN973" s="3"/>
      <c r="AO973" s="3"/>
      <c r="AQ973" s="1"/>
      <c r="AR973" s="1"/>
      <c r="AS973" s="1"/>
    </row>
    <row r="974" spans="2:45" ht="15.75" customHeight="1">
      <c r="B974" s="2"/>
      <c r="C974" s="2"/>
      <c r="D974" s="2"/>
      <c r="F974" s="1"/>
      <c r="G974" s="2"/>
      <c r="AL974" s="2"/>
      <c r="AM974" s="3"/>
      <c r="AN974" s="3"/>
      <c r="AO974" s="3"/>
      <c r="AQ974" s="1"/>
      <c r="AR974" s="1"/>
      <c r="AS974" s="1"/>
    </row>
    <row r="975" spans="2:45" ht="15.75" customHeight="1">
      <c r="B975" s="2"/>
      <c r="C975" s="2"/>
      <c r="D975" s="2"/>
      <c r="F975" s="1"/>
      <c r="G975" s="2"/>
      <c r="AL975" s="2"/>
      <c r="AM975" s="3"/>
      <c r="AN975" s="3"/>
      <c r="AO975" s="3"/>
      <c r="AQ975" s="1"/>
      <c r="AR975" s="1"/>
      <c r="AS975" s="1"/>
    </row>
    <row r="976" spans="2:45" ht="15.75" customHeight="1">
      <c r="B976" s="2"/>
      <c r="C976" s="2"/>
      <c r="D976" s="2"/>
      <c r="F976" s="1"/>
      <c r="G976" s="2"/>
      <c r="AL976" s="2"/>
      <c r="AM976" s="3"/>
      <c r="AN976" s="3"/>
      <c r="AO976" s="3"/>
      <c r="AQ976" s="1"/>
      <c r="AR976" s="1"/>
      <c r="AS976" s="1"/>
    </row>
    <row r="977" spans="2:45" ht="15.75" customHeight="1">
      <c r="B977" s="2"/>
      <c r="C977" s="2"/>
      <c r="D977" s="2"/>
      <c r="F977" s="1"/>
      <c r="G977" s="2"/>
      <c r="AL977" s="2"/>
      <c r="AM977" s="3"/>
      <c r="AN977" s="3"/>
      <c r="AO977" s="3"/>
      <c r="AQ977" s="1"/>
      <c r="AR977" s="1"/>
      <c r="AS977" s="1"/>
    </row>
    <row r="978" spans="2:45" ht="15.75" customHeight="1">
      <c r="B978" s="2"/>
      <c r="C978" s="2"/>
      <c r="D978" s="2"/>
      <c r="F978" s="1"/>
      <c r="G978" s="2"/>
      <c r="AL978" s="2"/>
      <c r="AM978" s="3"/>
      <c r="AN978" s="3"/>
      <c r="AO978" s="3"/>
      <c r="AQ978" s="1"/>
      <c r="AR978" s="1"/>
      <c r="AS978" s="1"/>
    </row>
    <row r="979" spans="2:45" ht="15.75" customHeight="1">
      <c r="B979" s="2"/>
      <c r="C979" s="2"/>
      <c r="D979" s="2"/>
      <c r="F979" s="1"/>
      <c r="G979" s="2"/>
      <c r="AL979" s="2"/>
      <c r="AM979" s="3"/>
      <c r="AN979" s="3"/>
      <c r="AO979" s="3"/>
      <c r="AQ979" s="1"/>
      <c r="AR979" s="1"/>
      <c r="AS979" s="1"/>
    </row>
    <row r="980" spans="2:45" ht="15.75" customHeight="1">
      <c r="B980" s="2"/>
      <c r="C980" s="2"/>
      <c r="D980" s="2"/>
      <c r="F980" s="1"/>
      <c r="G980" s="2"/>
      <c r="AL980" s="2"/>
      <c r="AM980" s="3"/>
      <c r="AN980" s="3"/>
      <c r="AO980" s="3"/>
      <c r="AQ980" s="1"/>
      <c r="AR980" s="1"/>
      <c r="AS980" s="1"/>
    </row>
    <row r="981" spans="2:45" ht="15.75" customHeight="1">
      <c r="B981" s="2"/>
      <c r="C981" s="2"/>
      <c r="D981" s="2"/>
      <c r="F981" s="1"/>
      <c r="G981" s="2"/>
      <c r="AL981" s="2"/>
      <c r="AM981" s="3"/>
      <c r="AN981" s="3"/>
      <c r="AO981" s="3"/>
      <c r="AQ981" s="1"/>
      <c r="AR981" s="1"/>
      <c r="AS981" s="1"/>
    </row>
    <row r="982" spans="2:45" ht="15.75" customHeight="1">
      <c r="B982" s="2"/>
      <c r="C982" s="2"/>
      <c r="D982" s="2"/>
      <c r="F982" s="1"/>
      <c r="G982" s="2"/>
      <c r="AL982" s="2"/>
      <c r="AM982" s="3"/>
      <c r="AN982" s="3"/>
      <c r="AO982" s="3"/>
      <c r="AQ982" s="1"/>
      <c r="AR982" s="1"/>
      <c r="AS982" s="1"/>
    </row>
    <row r="983" spans="2:45" ht="15.75" customHeight="1">
      <c r="B983" s="2"/>
      <c r="C983" s="2"/>
      <c r="D983" s="2"/>
      <c r="F983" s="1"/>
      <c r="G983" s="2"/>
      <c r="AL983" s="2"/>
      <c r="AM983" s="3"/>
      <c r="AN983" s="3"/>
      <c r="AO983" s="3"/>
      <c r="AQ983" s="1"/>
      <c r="AR983" s="1"/>
      <c r="AS983" s="1"/>
    </row>
    <row r="984" spans="2:45" ht="15.75" customHeight="1">
      <c r="B984" s="2"/>
      <c r="C984" s="2"/>
      <c r="D984" s="2"/>
      <c r="F984" s="1"/>
      <c r="G984" s="2"/>
      <c r="AL984" s="2"/>
      <c r="AM984" s="3"/>
      <c r="AN984" s="3"/>
      <c r="AO984" s="3"/>
      <c r="AQ984" s="1"/>
      <c r="AR984" s="1"/>
      <c r="AS984" s="1"/>
    </row>
    <row r="985" spans="2:45" ht="15.75" customHeight="1">
      <c r="B985" s="2"/>
      <c r="C985" s="2"/>
      <c r="D985" s="2"/>
      <c r="F985" s="1"/>
      <c r="G985" s="2"/>
      <c r="AL985" s="2"/>
      <c r="AM985" s="3"/>
      <c r="AN985" s="3"/>
      <c r="AO985" s="3"/>
      <c r="AQ985" s="1"/>
      <c r="AR985" s="1"/>
      <c r="AS985" s="1"/>
    </row>
    <row r="986" spans="2:45" ht="15.75" customHeight="1">
      <c r="B986" s="2"/>
      <c r="C986" s="2"/>
      <c r="D986" s="2"/>
      <c r="F986" s="1"/>
      <c r="G986" s="2"/>
      <c r="AL986" s="2"/>
      <c r="AM986" s="3"/>
      <c r="AN986" s="3"/>
      <c r="AO986" s="3"/>
      <c r="AQ986" s="1"/>
      <c r="AR986" s="1"/>
      <c r="AS986" s="1"/>
    </row>
    <row r="987" spans="2:45" ht="15.75" customHeight="1">
      <c r="B987" s="2"/>
      <c r="C987" s="2"/>
      <c r="D987" s="2"/>
      <c r="F987" s="1"/>
      <c r="G987" s="2"/>
      <c r="AL987" s="2"/>
      <c r="AM987" s="3"/>
      <c r="AN987" s="3"/>
      <c r="AO987" s="3"/>
      <c r="AQ987" s="1"/>
      <c r="AR987" s="1"/>
      <c r="AS987" s="1"/>
    </row>
    <row r="988" spans="2:45" ht="15.75" customHeight="1">
      <c r="B988" s="2"/>
      <c r="C988" s="2"/>
      <c r="D988" s="2"/>
      <c r="F988" s="1"/>
      <c r="G988" s="2"/>
      <c r="AL988" s="2"/>
      <c r="AM988" s="3"/>
      <c r="AN988" s="3"/>
      <c r="AO988" s="3"/>
      <c r="AQ988" s="1"/>
      <c r="AR988" s="1"/>
      <c r="AS988" s="1"/>
    </row>
    <row r="989" spans="2:45" ht="15.75" customHeight="1">
      <c r="B989" s="2"/>
      <c r="C989" s="2"/>
      <c r="D989" s="2"/>
      <c r="F989" s="1"/>
      <c r="G989" s="2"/>
      <c r="AL989" s="2"/>
      <c r="AM989" s="3"/>
      <c r="AN989" s="3"/>
      <c r="AO989" s="3"/>
      <c r="AQ989" s="1"/>
      <c r="AR989" s="1"/>
      <c r="AS989" s="1"/>
    </row>
    <row r="990" spans="2:45" ht="15.75" customHeight="1">
      <c r="B990" s="2"/>
      <c r="C990" s="2"/>
      <c r="D990" s="2"/>
      <c r="F990" s="1"/>
      <c r="G990" s="2"/>
      <c r="AL990" s="2"/>
      <c r="AM990" s="3"/>
      <c r="AN990" s="3"/>
      <c r="AO990" s="3"/>
      <c r="AQ990" s="1"/>
      <c r="AR990" s="1"/>
      <c r="AS990" s="1"/>
    </row>
    <row r="991" spans="2:45" ht="15.75" customHeight="1">
      <c r="B991" s="2"/>
      <c r="C991" s="2"/>
      <c r="D991" s="2"/>
      <c r="F991" s="1"/>
      <c r="G991" s="2"/>
      <c r="AL991" s="2"/>
      <c r="AM991" s="3"/>
      <c r="AN991" s="3"/>
      <c r="AO991" s="3"/>
      <c r="AQ991" s="1"/>
      <c r="AR991" s="1"/>
      <c r="AS991" s="1"/>
    </row>
    <row r="992" spans="2:45" ht="15.75" customHeight="1">
      <c r="B992" s="2"/>
      <c r="C992" s="2"/>
      <c r="D992" s="2"/>
      <c r="F992" s="1"/>
      <c r="G992" s="2"/>
      <c r="AL992" s="2"/>
      <c r="AM992" s="3"/>
      <c r="AN992" s="3"/>
      <c r="AO992" s="3"/>
      <c r="AQ992" s="1"/>
      <c r="AR992" s="1"/>
      <c r="AS992" s="1"/>
    </row>
    <row r="993" spans="2:45" ht="15.75" customHeight="1">
      <c r="B993" s="2"/>
      <c r="C993" s="2"/>
      <c r="D993" s="2"/>
      <c r="F993" s="1"/>
      <c r="G993" s="2"/>
      <c r="AL993" s="2"/>
      <c r="AM993" s="3"/>
      <c r="AN993" s="3"/>
      <c r="AO993" s="3"/>
      <c r="AQ993" s="1"/>
      <c r="AR993" s="1"/>
      <c r="AS993" s="1"/>
    </row>
    <row r="994" spans="2:45" ht="15.75" customHeight="1">
      <c r="B994" s="2"/>
      <c r="C994" s="2"/>
      <c r="D994" s="2"/>
      <c r="F994" s="1"/>
      <c r="G994" s="2"/>
      <c r="AL994" s="2"/>
      <c r="AM994" s="3"/>
      <c r="AN994" s="3"/>
      <c r="AO994" s="3"/>
      <c r="AQ994" s="1"/>
      <c r="AR994" s="1"/>
      <c r="AS994" s="1"/>
    </row>
    <row r="995" spans="2:45" ht="15.75" customHeight="1">
      <c r="B995" s="2"/>
      <c r="C995" s="2"/>
      <c r="D995" s="2"/>
      <c r="F995" s="1"/>
      <c r="G995" s="2"/>
      <c r="AL995" s="2"/>
      <c r="AM995" s="3"/>
      <c r="AN995" s="3"/>
      <c r="AO995" s="3"/>
      <c r="AQ995" s="1"/>
      <c r="AR995" s="1"/>
      <c r="AS995" s="1"/>
    </row>
    <row r="996" spans="2:45" ht="15.75" customHeight="1">
      <c r="B996" s="2"/>
      <c r="C996" s="2"/>
      <c r="D996" s="2"/>
      <c r="F996" s="1"/>
      <c r="G996" s="2"/>
      <c r="AL996" s="2"/>
      <c r="AM996" s="3"/>
      <c r="AN996" s="3"/>
      <c r="AO996" s="3"/>
      <c r="AQ996" s="1"/>
      <c r="AR996" s="1"/>
      <c r="AS996" s="1"/>
    </row>
    <row r="997" spans="2:45" ht="15.75" customHeight="1">
      <c r="B997" s="2"/>
      <c r="C997" s="2"/>
      <c r="D997" s="2"/>
      <c r="F997" s="1"/>
      <c r="G997" s="2"/>
      <c r="AL997" s="2"/>
      <c r="AM997" s="3"/>
      <c r="AN997" s="3"/>
      <c r="AO997" s="3"/>
      <c r="AQ997" s="1"/>
      <c r="AR997" s="1"/>
      <c r="AS997" s="1"/>
    </row>
    <row r="998" spans="2:45" ht="15.75" customHeight="1">
      <c r="B998" s="2"/>
      <c r="C998" s="2"/>
      <c r="D998" s="2"/>
      <c r="F998" s="1"/>
      <c r="G998" s="2"/>
      <c r="AL998" s="2"/>
      <c r="AM998" s="3"/>
      <c r="AN998" s="3"/>
      <c r="AO998" s="3"/>
      <c r="AQ998" s="1"/>
      <c r="AR998" s="1"/>
      <c r="AS998" s="1"/>
    </row>
  </sheetData>
  <mergeCells count="18">
    <mergeCell ref="F3:R3"/>
    <mergeCell ref="S3:Z3"/>
    <mergeCell ref="F38:I38"/>
    <mergeCell ref="Z41:AA46"/>
    <mergeCell ref="O43:Q43"/>
    <mergeCell ref="O44:Q44"/>
    <mergeCell ref="O45:Q45"/>
    <mergeCell ref="L53:M53"/>
    <mergeCell ref="N53:Q53"/>
    <mergeCell ref="L54:M54"/>
    <mergeCell ref="N54:Q54"/>
    <mergeCell ref="L49:M49"/>
    <mergeCell ref="L50:M50"/>
    <mergeCell ref="N50:Q50"/>
    <mergeCell ref="L51:M51"/>
    <mergeCell ref="N51:Q51"/>
    <mergeCell ref="L52:M52"/>
    <mergeCell ref="N52:Q52"/>
  </mergeCells>
  <pageMargins left="0.25" right="0.25" top="0.75" bottom="0.75" header="0" footer="0"/>
  <pageSetup paperSize="8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998"/>
  <sheetViews>
    <sheetView topLeftCell="A28" workbookViewId="0">
      <selection activeCell="A47" sqref="A47:XFD48"/>
    </sheetView>
  </sheetViews>
  <sheetFormatPr defaultColWidth="14.42578125" defaultRowHeight="15" customHeight="1"/>
  <cols>
    <col min="1" max="1" width="8.7109375" customWidth="1"/>
    <col min="2" max="2" width="5.42578125" customWidth="1"/>
    <col min="3" max="3" width="19.7109375" customWidth="1"/>
    <col min="4" max="4" width="62.140625" customWidth="1"/>
    <col min="5" max="5" width="60.85546875" customWidth="1"/>
    <col min="6" max="6" width="22.42578125" customWidth="1"/>
    <col min="7" max="7" width="10.5703125" customWidth="1"/>
    <col min="8" max="26" width="8.7109375" customWidth="1"/>
  </cols>
  <sheetData>
    <row r="1" spans="2:8" ht="12.75" customHeight="1"/>
    <row r="2" spans="2:8" ht="12.75" customHeight="1">
      <c r="B2" s="198" t="s">
        <v>135</v>
      </c>
      <c r="C2" s="199"/>
      <c r="D2" s="199"/>
      <c r="E2" s="199"/>
      <c r="F2" s="199"/>
      <c r="G2" s="200"/>
    </row>
    <row r="3" spans="2:8" ht="12.75" customHeight="1">
      <c r="B3" s="201"/>
      <c r="C3" s="202"/>
      <c r="D3" s="202"/>
      <c r="E3" s="202"/>
      <c r="F3" s="202"/>
      <c r="G3" s="203"/>
    </row>
    <row r="4" spans="2:8" ht="37.5" customHeight="1"/>
    <row r="5" spans="2:8" ht="12.75" customHeight="1">
      <c r="B5" s="191" t="s">
        <v>136</v>
      </c>
      <c r="C5" s="181"/>
      <c r="D5" s="182"/>
      <c r="E5" s="204" t="s">
        <v>137</v>
      </c>
      <c r="F5" s="181"/>
      <c r="G5" s="181"/>
      <c r="H5" s="182"/>
    </row>
    <row r="6" spans="2:8" ht="12.75" customHeight="1">
      <c r="B6" s="191" t="s">
        <v>138</v>
      </c>
      <c r="C6" s="181"/>
      <c r="D6" s="182"/>
      <c r="E6" s="192" t="s">
        <v>139</v>
      </c>
      <c r="F6" s="181"/>
      <c r="G6" s="181"/>
      <c r="H6" s="182"/>
    </row>
    <row r="7" spans="2:8" ht="12.75" customHeight="1">
      <c r="B7" s="191" t="s">
        <v>140</v>
      </c>
      <c r="C7" s="181"/>
      <c r="D7" s="182"/>
      <c r="E7" s="192" t="s">
        <v>141</v>
      </c>
      <c r="F7" s="181"/>
      <c r="G7" s="181"/>
      <c r="H7" s="182"/>
    </row>
    <row r="8" spans="2:8" ht="12.75" customHeight="1">
      <c r="B8" s="191" t="s">
        <v>142</v>
      </c>
      <c r="C8" s="181"/>
      <c r="D8" s="182"/>
      <c r="E8" s="192" t="s">
        <v>143</v>
      </c>
      <c r="F8" s="181"/>
      <c r="G8" s="181"/>
      <c r="H8" s="182"/>
    </row>
    <row r="9" spans="2:8" ht="12.75" customHeight="1">
      <c r="B9" s="191" t="s">
        <v>144</v>
      </c>
      <c r="C9" s="181"/>
      <c r="D9" s="182"/>
      <c r="E9" s="195"/>
      <c r="F9" s="181"/>
      <c r="G9" s="181"/>
      <c r="H9" s="182"/>
    </row>
    <row r="10" spans="2:8" ht="12.75" customHeight="1">
      <c r="B10" s="191" t="s">
        <v>145</v>
      </c>
      <c r="C10" s="181"/>
      <c r="D10" s="182"/>
      <c r="E10" s="196" t="s">
        <v>146</v>
      </c>
      <c r="F10" s="181"/>
      <c r="G10" s="181"/>
      <c r="H10" s="182"/>
    </row>
    <row r="11" spans="2:8" ht="32.25" customHeight="1">
      <c r="D11" s="134"/>
      <c r="E11" s="134"/>
    </row>
    <row r="12" spans="2:8" ht="84" customHeight="1">
      <c r="B12" s="193" t="s">
        <v>147</v>
      </c>
      <c r="C12" s="181"/>
      <c r="D12" s="181"/>
      <c r="E12" s="182"/>
      <c r="F12" s="197" t="s">
        <v>148</v>
      </c>
      <c r="G12" s="181"/>
      <c r="H12" s="182"/>
    </row>
    <row r="13" spans="2:8" ht="82.5" customHeight="1">
      <c r="B13" s="135" t="s">
        <v>7</v>
      </c>
      <c r="C13" s="135" t="s">
        <v>9</v>
      </c>
      <c r="D13" s="136" t="s">
        <v>10</v>
      </c>
      <c r="E13" s="137" t="s">
        <v>149</v>
      </c>
      <c r="F13" s="138" t="s">
        <v>150</v>
      </c>
      <c r="G13" s="139" t="s">
        <v>151</v>
      </c>
      <c r="H13" s="139" t="s">
        <v>152</v>
      </c>
    </row>
    <row r="14" spans="2:8" ht="31.5" customHeight="1">
      <c r="B14" s="140" t="s">
        <v>35</v>
      </c>
      <c r="C14" s="141" t="str">
        <f>'OP1 (upr_výp)'!H5</f>
        <v>OS 1</v>
      </c>
      <c r="D14" s="142" t="str">
        <f>'OP1 (upr_výp)'!I5</f>
        <v>SK Mladé z.s.</v>
      </c>
      <c r="E14" s="143" t="s">
        <v>153</v>
      </c>
      <c r="F14" s="144">
        <f>'OP1 (upr_výp)'!Y5</f>
        <v>98666.999999999069</v>
      </c>
      <c r="G14" s="145" t="s">
        <v>154</v>
      </c>
      <c r="H14" s="145"/>
    </row>
    <row r="15" spans="2:8" ht="31.5" customHeight="1">
      <c r="B15" s="140" t="s">
        <v>40</v>
      </c>
      <c r="C15" s="141" t="str">
        <f>'OP1 (upr_výp)'!H6</f>
        <v>OS 2</v>
      </c>
      <c r="D15" s="142" t="str">
        <f>'OP1 (upr_výp)'!I6</f>
        <v>Sportovní klub moderní gymnastika Máj České Budějovice, z.s.</v>
      </c>
      <c r="E15" s="143" t="s">
        <v>153</v>
      </c>
      <c r="F15" s="144">
        <f>'OP1 (upr_výp)'!Y6</f>
        <v>292787</v>
      </c>
      <c r="G15" s="145" t="s">
        <v>154</v>
      </c>
      <c r="H15" s="145"/>
    </row>
    <row r="16" spans="2:8" ht="31.5" customHeight="1">
      <c r="B16" s="140" t="s">
        <v>44</v>
      </c>
      <c r="C16" s="141" t="str">
        <f>'OP1 (upr_výp)'!H7</f>
        <v>OS 3</v>
      </c>
      <c r="D16" s="142" t="str">
        <f>'OP1 (upr_výp)'!I7</f>
        <v>Plavecký klub - ŠIK ČB, z. s.</v>
      </c>
      <c r="E16" s="143" t="s">
        <v>153</v>
      </c>
      <c r="F16" s="144">
        <f>'OP1 (upr_výp)'!Y7</f>
        <v>268070</v>
      </c>
      <c r="G16" s="145" t="s">
        <v>154</v>
      </c>
      <c r="H16" s="145"/>
    </row>
    <row r="17" spans="2:8" ht="31.5" customHeight="1">
      <c r="B17" s="140" t="s">
        <v>48</v>
      </c>
      <c r="C17" s="141" t="str">
        <f>'OP1 (upr_výp)'!H8</f>
        <v>OS 1</v>
      </c>
      <c r="D17" s="142" t="str">
        <f>'OP1 (upr_výp)'!I8</f>
        <v>Merkur České Budějovice z.s.</v>
      </c>
      <c r="E17" s="143" t="s">
        <v>153</v>
      </c>
      <c r="F17" s="144">
        <f>'OP1 (upr_výp)'!Y8</f>
        <v>298628</v>
      </c>
      <c r="G17" s="145" t="s">
        <v>154</v>
      </c>
      <c r="H17" s="145"/>
    </row>
    <row r="18" spans="2:8" ht="31.5" customHeight="1">
      <c r="B18" s="140" t="s">
        <v>51</v>
      </c>
      <c r="C18" s="141" t="str">
        <f>'OP1 (upr_výp)'!H9</f>
        <v>OS 1</v>
      </c>
      <c r="D18" s="142" t="str">
        <f>'OP1 (upr_výp)'!I9</f>
        <v>BOX CLUB TÁTY NĚMCE z.s.</v>
      </c>
      <c r="E18" s="143" t="s">
        <v>153</v>
      </c>
      <c r="F18" s="144">
        <f>'OP1 (upr_výp)'!Y9</f>
        <v>83012</v>
      </c>
      <c r="G18" s="145" t="s">
        <v>154</v>
      </c>
      <c r="H18" s="145"/>
    </row>
    <row r="19" spans="2:8" ht="31.5" customHeight="1">
      <c r="B19" s="140" t="s">
        <v>54</v>
      </c>
      <c r="C19" s="141" t="str">
        <f>'OP1 (upr_výp)'!H10</f>
        <v>OS 1</v>
      </c>
      <c r="D19" s="142" t="str">
        <f>'OP1 (upr_výp)'!I10</f>
        <v>Děti do bruslí s.z.</v>
      </c>
      <c r="E19" s="143" t="s">
        <v>153</v>
      </c>
      <c r="F19" s="144">
        <f>'OP1 (upr_výp)'!Y10</f>
        <v>0</v>
      </c>
      <c r="G19" s="145" t="s">
        <v>154</v>
      </c>
      <c r="H19" s="145"/>
    </row>
    <row r="20" spans="2:8" ht="31.5" customHeight="1">
      <c r="B20" s="140" t="s">
        <v>58</v>
      </c>
      <c r="C20" s="141" t="str">
        <f>'OP1 (upr_výp)'!H11</f>
        <v>OS 7</v>
      </c>
      <c r="D20" s="142" t="str">
        <f>'OP1 (upr_výp)'!I11</f>
        <v>TJ Motor z.s.</v>
      </c>
      <c r="E20" s="143" t="s">
        <v>153</v>
      </c>
      <c r="F20" s="144">
        <f>'OP1 (upr_výp)'!Y11</f>
        <v>127362</v>
      </c>
      <c r="G20" s="145" t="s">
        <v>154</v>
      </c>
      <c r="H20" s="145"/>
    </row>
    <row r="21" spans="2:8" ht="31.5" customHeight="1">
      <c r="B21" s="140" t="s">
        <v>62</v>
      </c>
      <c r="C21" s="141" t="str">
        <f>'OP1 (upr_výp)'!H12</f>
        <v>OS 8</v>
      </c>
      <c r="D21" s="142" t="str">
        <f>'OP1 (upr_výp)'!I12</f>
        <v>Škola volejbalu s.z.</v>
      </c>
      <c r="E21" s="143" t="s">
        <v>153</v>
      </c>
      <c r="F21" s="144">
        <f>'OP1 (upr_výp)'!Y12</f>
        <v>313364</v>
      </c>
      <c r="G21" s="145" t="s">
        <v>154</v>
      </c>
      <c r="H21" s="145"/>
    </row>
    <row r="22" spans="2:8" ht="31.5" customHeight="1">
      <c r="B22" s="140" t="s">
        <v>66</v>
      </c>
      <c r="C22" s="141" t="str">
        <f>'OP1 (upr_výp)'!H13</f>
        <v>OS 9</v>
      </c>
      <c r="D22" s="142" t="str">
        <f>'OP1 (upr_výp)'!I13</f>
        <v>Triatlonový sportovní klub České Budějovice z.s.</v>
      </c>
      <c r="E22" s="143" t="s">
        <v>153</v>
      </c>
      <c r="F22" s="144">
        <f>'OP1 (upr_výp)'!Y13</f>
        <v>31926.999999999069</v>
      </c>
      <c r="G22" s="145" t="s">
        <v>154</v>
      </c>
      <c r="H22" s="145"/>
    </row>
    <row r="23" spans="2:8" ht="31.5" customHeight="1">
      <c r="B23" s="140" t="s">
        <v>70</v>
      </c>
      <c r="C23" s="141" t="str">
        <f>'OP1 (upr_výp)'!H14</f>
        <v>OS 10</v>
      </c>
      <c r="D23" s="142" t="str">
        <f>'OP1 (upr_výp)'!I14</f>
        <v>SK Meťák z.s.</v>
      </c>
      <c r="E23" s="143" t="s">
        <v>153</v>
      </c>
      <c r="F23" s="144">
        <f>'OP1 (upr_výp)'!Y14</f>
        <v>201841</v>
      </c>
      <c r="G23" s="145" t="s">
        <v>154</v>
      </c>
      <c r="H23" s="145"/>
    </row>
    <row r="24" spans="2:8" ht="31.5" customHeight="1">
      <c r="B24" s="140" t="s">
        <v>74</v>
      </c>
      <c r="C24" s="141" t="str">
        <f>'OP1 (upr_výp)'!H15</f>
        <v>OS 11</v>
      </c>
      <c r="D24" s="142" t="str">
        <f>'OP1 (upr_výp)'!I15</f>
        <v>SK TŘEBÍN, z.s.</v>
      </c>
      <c r="E24" s="143" t="s">
        <v>153</v>
      </c>
      <c r="F24" s="144">
        <f>'OP1 (upr_výp)'!Y15</f>
        <v>127521</v>
      </c>
      <c r="G24" s="145" t="s">
        <v>154</v>
      </c>
      <c r="H24" s="145"/>
    </row>
    <row r="25" spans="2:8" ht="31.5" customHeight="1">
      <c r="B25" s="140" t="s">
        <v>78</v>
      </c>
      <c r="C25" s="141" t="str">
        <f>'OP1 (upr_výp)'!H16</f>
        <v>OS 12</v>
      </c>
      <c r="D25" s="142" t="str">
        <f>'OP1 (upr_výp)'!I16</f>
        <v>Tělocvičná jednota Sokol České Budějovice</v>
      </c>
      <c r="E25" s="143" t="s">
        <v>153</v>
      </c>
      <c r="F25" s="144">
        <f>'OP1 (upr_výp)'!Y16</f>
        <v>800000</v>
      </c>
      <c r="G25" s="145" t="s">
        <v>154</v>
      </c>
      <c r="H25" s="146"/>
    </row>
    <row r="26" spans="2:8" ht="31.5" customHeight="1">
      <c r="B26" s="140" t="s">
        <v>82</v>
      </c>
      <c r="C26" s="141" t="str">
        <f>'OP1 (upr_výp)'!H17</f>
        <v>OS 13</v>
      </c>
      <c r="D26" s="142" t="str">
        <f>'OP1 (upr_výp)'!I17</f>
        <v>PLAVÁNÍ České Budějovice</v>
      </c>
      <c r="E26" s="143" t="s">
        <v>153</v>
      </c>
      <c r="F26" s="144">
        <f>'OP1 (upr_výp)'!Y17</f>
        <v>625452</v>
      </c>
      <c r="G26" s="145" t="s">
        <v>154</v>
      </c>
      <c r="H26" s="145"/>
    </row>
    <row r="27" spans="2:8" ht="31.5" customHeight="1">
      <c r="B27" s="140" t="s">
        <v>86</v>
      </c>
      <c r="C27" s="141" t="str">
        <f>'OP1 (upr_výp)'!H18</f>
        <v>OS 15</v>
      </c>
      <c r="D27" s="142" t="str">
        <f>'OP1 (upr_výp)'!I18</f>
        <v>Sportovní klub JUDO České Budějovice</v>
      </c>
      <c r="E27" s="143" t="s">
        <v>153</v>
      </c>
      <c r="F27" s="144">
        <f>'OP1 (upr_výp)'!Y18</f>
        <v>74633</v>
      </c>
      <c r="G27" s="145" t="s">
        <v>154</v>
      </c>
      <c r="H27" s="145"/>
    </row>
    <row r="28" spans="2:8" ht="31.5" customHeight="1">
      <c r="B28" s="140" t="s">
        <v>89</v>
      </c>
      <c r="C28" s="141" t="str">
        <f>'OP1 (upr_výp)'!H19</f>
        <v>OS 16</v>
      </c>
      <c r="D28" s="142" t="str">
        <f>'OP1 (upr_výp)'!I19</f>
        <v>Florbalová akademie České Budějovice, z.s.</v>
      </c>
      <c r="E28" s="143" t="s">
        <v>153</v>
      </c>
      <c r="F28" s="144">
        <f>'OP1 (upr_výp)'!Y19</f>
        <v>423622</v>
      </c>
      <c r="G28" s="145" t="s">
        <v>154</v>
      </c>
      <c r="H28" s="145"/>
    </row>
    <row r="29" spans="2:8" ht="31.5" customHeight="1">
      <c r="B29" s="140" t="s">
        <v>93</v>
      </c>
      <c r="C29" s="141" t="str">
        <f>'OP1 (upr_výp)'!H20</f>
        <v>OS 17</v>
      </c>
      <c r="D29" s="142" t="str">
        <f>'OP1 (upr_výp)'!I20</f>
        <v>Bruslařský klub České Budějovice z.s.</v>
      </c>
      <c r="E29" s="143" t="s">
        <v>153</v>
      </c>
      <c r="F29" s="144">
        <f>'OP1 (upr_výp)'!Y20</f>
        <v>190776</v>
      </c>
      <c r="G29" s="145" t="s">
        <v>154</v>
      </c>
      <c r="H29" s="145"/>
    </row>
    <row r="30" spans="2:8" ht="31.5" customHeight="1">
      <c r="B30" s="140" t="s">
        <v>96</v>
      </c>
      <c r="C30" s="141" t="str">
        <f>'OP1 (upr_výp)'!H21</f>
        <v>OS 18</v>
      </c>
      <c r="D30" s="142" t="str">
        <f>'OP1 (upr_výp)'!I21</f>
        <v>Tělovýchovná jednota KOH-I-NOOR České Budějovice s.z.</v>
      </c>
      <c r="E30" s="143" t="s">
        <v>153</v>
      </c>
      <c r="F30" s="144">
        <f>'OP1 (upr_výp)'!Y21</f>
        <v>249603</v>
      </c>
      <c r="G30" s="145" t="s">
        <v>154</v>
      </c>
      <c r="H30" s="145"/>
    </row>
    <row r="31" spans="2:8" ht="31.5" customHeight="1">
      <c r="B31" s="140" t="s">
        <v>97</v>
      </c>
      <c r="C31" s="141" t="str">
        <f>'OP1 (upr_výp)'!H22</f>
        <v>OS 19</v>
      </c>
      <c r="D31" s="142" t="str">
        <f>'OP1 (upr_výp)'!I22</f>
        <v>LTC VITON České Budějovice, z.s.</v>
      </c>
      <c r="E31" s="143" t="s">
        <v>153</v>
      </c>
      <c r="F31" s="144">
        <f>'OP1 (upr_výp)'!Y22</f>
        <v>647813</v>
      </c>
      <c r="G31" s="145" t="s">
        <v>154</v>
      </c>
      <c r="H31" s="145"/>
    </row>
    <row r="32" spans="2:8" ht="31.5" customHeight="1">
      <c r="B32" s="140" t="s">
        <v>98</v>
      </c>
      <c r="C32" s="141" t="str">
        <f>'OP1 (upr_výp)'!H23</f>
        <v>OS 20</v>
      </c>
      <c r="D32" s="142" t="str">
        <f>'OP1 (upr_výp)'!I23</f>
        <v>Basketbalový sportovní klub České Budějovice , z.s.</v>
      </c>
      <c r="E32" s="143" t="s">
        <v>153</v>
      </c>
      <c r="F32" s="144">
        <f>'OP1 (upr_výp)'!Y23</f>
        <v>200613</v>
      </c>
      <c r="G32" s="145" t="s">
        <v>154</v>
      </c>
      <c r="H32" s="145"/>
    </row>
    <row r="33" spans="2:8" ht="31.5" customHeight="1">
      <c r="B33" s="140" t="s">
        <v>99</v>
      </c>
      <c r="C33" s="141" t="str">
        <f>'OP1 (upr_výp)'!H24</f>
        <v>OS 32/v OP2</v>
      </c>
      <c r="D33" s="142" t="str">
        <f>'OP1 (upr_výp)'!I24</f>
        <v>Rugby Club České Budějovice, z.s.</v>
      </c>
      <c r="E33" s="143" t="s">
        <v>153</v>
      </c>
      <c r="F33" s="144">
        <f>'OP1 (upr_výp)'!Y24</f>
        <v>74763</v>
      </c>
      <c r="G33" s="145" t="s">
        <v>154</v>
      </c>
      <c r="H33" s="145"/>
    </row>
    <row r="34" spans="2:8" ht="31.5" customHeight="1">
      <c r="B34" s="140" t="s">
        <v>100</v>
      </c>
      <c r="C34" s="141" t="str">
        <f>'OP1 (upr_výp)'!H25</f>
        <v>OS 22</v>
      </c>
      <c r="D34" s="142" t="str">
        <f>'OP1 (upr_výp)'!I25</f>
        <v>Orel Jednota České Budějovice</v>
      </c>
      <c r="E34" s="143" t="s">
        <v>153</v>
      </c>
      <c r="F34" s="144">
        <f>'OP1 (upr_výp)'!Y25</f>
        <v>68057</v>
      </c>
      <c r="G34" s="145" t="s">
        <v>154</v>
      </c>
      <c r="H34" s="145"/>
    </row>
    <row r="35" spans="2:8" ht="31.5" customHeight="1">
      <c r="B35" s="140" t="s">
        <v>101</v>
      </c>
      <c r="C35" s="141" t="str">
        <f>'OP1 (upr_výp)'!H26</f>
        <v>OS 23</v>
      </c>
      <c r="D35" s="142" t="str">
        <f>'OP1 (upr_výp)'!I26</f>
        <v>Sportovní klub policie České Budějovice,s.z.</v>
      </c>
      <c r="E35" s="143" t="s">
        <v>153</v>
      </c>
      <c r="F35" s="144">
        <f>'OP1 (upr_výp)'!Y26</f>
        <v>800000</v>
      </c>
      <c r="G35" s="145" t="s">
        <v>154</v>
      </c>
      <c r="H35" s="145"/>
    </row>
    <row r="36" spans="2:8" ht="31.5" customHeight="1">
      <c r="B36" s="140" t="s">
        <v>102</v>
      </c>
      <c r="C36" s="141" t="str">
        <f>'OP1 (upr_výp)'!H27</f>
        <v>OS 24</v>
      </c>
      <c r="D36" s="142" t="str">
        <f>'OP1 (upr_výp)'!I27</f>
        <v>Warriors CB,z.s.</v>
      </c>
      <c r="E36" s="143" t="s">
        <v>153</v>
      </c>
      <c r="F36" s="144">
        <f>'OP1 (upr_výp)'!Y27</f>
        <v>15000</v>
      </c>
      <c r="G36" s="145" t="s">
        <v>154</v>
      </c>
      <c r="H36" s="145"/>
    </row>
    <row r="37" spans="2:8" ht="31.5" customHeight="1">
      <c r="B37" s="140" t="s">
        <v>103</v>
      </c>
      <c r="C37" s="141" t="str">
        <f>'OP1 (upr_výp)'!H28</f>
        <v>OS 25</v>
      </c>
      <c r="D37" s="142" t="str">
        <f>'OP1 (upr_výp)'!I28</f>
        <v>TJ SK čéčova Č.Budějovice, z.s.</v>
      </c>
      <c r="E37" s="143" t="s">
        <v>153</v>
      </c>
      <c r="F37" s="144">
        <f>'OP1 (upr_výp)'!Y28</f>
        <v>88051</v>
      </c>
      <c r="G37" s="145" t="s">
        <v>154</v>
      </c>
      <c r="H37" s="145"/>
    </row>
    <row r="38" spans="2:8" ht="31.5" customHeight="1">
      <c r="B38" s="140" t="s">
        <v>104</v>
      </c>
      <c r="C38" s="141" t="str">
        <f>'OP1 (upr_výp)'!H29</f>
        <v>OS 26</v>
      </c>
      <c r="D38" s="142" t="str">
        <f>'OP1 (upr_výp)'!I29</f>
        <v>HC Mad Bull z.s.</v>
      </c>
      <c r="E38" s="143" t="s">
        <v>153</v>
      </c>
      <c r="F38" s="144">
        <f>'OP1 (upr_výp)'!Y29</f>
        <v>800000</v>
      </c>
      <c r="G38" s="145" t="s">
        <v>154</v>
      </c>
      <c r="H38" s="145"/>
    </row>
    <row r="39" spans="2:8" ht="31.5" customHeight="1">
      <c r="B39" s="140" t="s">
        <v>105</v>
      </c>
      <c r="C39" s="141" t="str">
        <f>'OP1 (upr_výp)'!H30</f>
        <v>OS 27</v>
      </c>
      <c r="D39" s="142" t="str">
        <f>'OP1 (upr_výp)'!I30</f>
        <v>TJ Meteor České Bdějovice, z.s.</v>
      </c>
      <c r="E39" s="143" t="s">
        <v>153</v>
      </c>
      <c r="F39" s="144">
        <f>'OP1 (upr_výp)'!Y30</f>
        <v>116729</v>
      </c>
      <c r="G39" s="145" t="s">
        <v>154</v>
      </c>
      <c r="H39" s="145"/>
    </row>
    <row r="40" spans="2:8" ht="31.5" customHeight="1">
      <c r="B40" s="140" t="s">
        <v>106</v>
      </c>
      <c r="C40" s="141" t="str">
        <f>'OP1 (upr_výp)'!H31</f>
        <v>Os 28</v>
      </c>
      <c r="D40" s="142" t="str">
        <f>'OP1 (upr_výp)'!I31</f>
        <v>HOCH sport ČB, z.s.</v>
      </c>
      <c r="E40" s="143" t="s">
        <v>153</v>
      </c>
      <c r="F40" s="144">
        <f>'OP1 (upr_výp)'!Y31</f>
        <v>52522</v>
      </c>
      <c r="G40" s="145" t="s">
        <v>154</v>
      </c>
      <c r="H40" s="145"/>
    </row>
    <row r="41" spans="2:8" ht="31.5" customHeight="1">
      <c r="B41" s="140" t="s">
        <v>107</v>
      </c>
      <c r="C41" s="141" t="str">
        <f>'OP1 (upr_výp)'!H32</f>
        <v>OS 29</v>
      </c>
      <c r="D41" s="142" t="str">
        <f>'OP1 (upr_výp)'!I32</f>
        <v>SK Vodní slalom České Budějovice</v>
      </c>
      <c r="E41" s="143" t="s">
        <v>153</v>
      </c>
      <c r="F41" s="144">
        <f>'OP1 (upr_výp)'!Y32</f>
        <v>257686</v>
      </c>
      <c r="G41" s="145" t="s">
        <v>154</v>
      </c>
      <c r="H41" s="145"/>
    </row>
    <row r="42" spans="2:8" ht="31.5" customHeight="1">
      <c r="B42" s="140" t="s">
        <v>108</v>
      </c>
      <c r="C42" s="141" t="str">
        <f>'OP1 (upr_výp)'!H33</f>
        <v>OS 31</v>
      </c>
      <c r="D42" s="142" t="str">
        <f>'OP1 (upr_výp)'!I33</f>
        <v xml:space="preserve">SK Čtyři Dvory, z.s </v>
      </c>
      <c r="E42" s="143" t="s">
        <v>153</v>
      </c>
      <c r="F42" s="144">
        <f>'OP1 (upr_výp)'!Y33</f>
        <v>269410</v>
      </c>
      <c r="G42" s="145" t="s">
        <v>154</v>
      </c>
      <c r="H42" s="145"/>
    </row>
    <row r="43" spans="2:8" ht="31.5" customHeight="1">
      <c r="B43" s="140" t="s">
        <v>109</v>
      </c>
      <c r="C43" s="141" t="str">
        <f>'OP1 (upr_výp)'!H34</f>
        <v>OS 32</v>
      </c>
      <c r="D43" s="142" t="str">
        <f>'OP1 (upr_výp)'!I34</f>
        <v>FC NOVÉ HODĚJOVICE, z.s.</v>
      </c>
      <c r="E43" s="143" t="s">
        <v>153</v>
      </c>
      <c r="F43" s="144">
        <f>'OP1 (upr_výp)'!Y34</f>
        <v>131600</v>
      </c>
      <c r="G43" s="145" t="s">
        <v>154</v>
      </c>
      <c r="H43" s="145"/>
    </row>
    <row r="44" spans="2:8" ht="31.5" customHeight="1">
      <c r="B44" s="140" t="s">
        <v>110</v>
      </c>
      <c r="C44" s="141" t="str">
        <f>'OP1 (upr_výp)'!H35</f>
        <v>OS 33</v>
      </c>
      <c r="D44" s="142" t="str">
        <f>'OP1 (upr_výp)'!I35</f>
        <v>JFA ČB, z.s.</v>
      </c>
      <c r="E44" s="143" t="s">
        <v>153</v>
      </c>
      <c r="F44" s="144">
        <f>'OP1 (upr_výp)'!Y35</f>
        <v>168922</v>
      </c>
      <c r="G44" s="145" t="s">
        <v>154</v>
      </c>
      <c r="H44" s="145"/>
    </row>
    <row r="45" spans="2:8" ht="31.5" customHeight="1">
      <c r="B45" s="140" t="s">
        <v>111</v>
      </c>
      <c r="C45" s="141" t="str">
        <f>'OP1 (upr_výp)'!H36</f>
        <v>OS 34</v>
      </c>
      <c r="D45" s="142" t="str">
        <f>'OP1 (upr_výp)'!I36</f>
        <v>FBC Štíři České Budějovice, z.s.</v>
      </c>
      <c r="E45" s="143" t="s">
        <v>153</v>
      </c>
      <c r="F45" s="144">
        <f>'OP1 (upr_výp)'!Y36</f>
        <v>701569</v>
      </c>
      <c r="G45" s="145" t="s">
        <v>154</v>
      </c>
      <c r="H45" s="145"/>
    </row>
    <row r="46" spans="2:8" ht="31.5" customHeight="1">
      <c r="B46" s="140" t="s">
        <v>112</v>
      </c>
      <c r="C46" s="141" t="str">
        <f>'OP1 (upr_výp)'!H37</f>
        <v>OS 35</v>
      </c>
      <c r="D46" s="142" t="str">
        <f>'OP1 (upr_výp)'!I37</f>
        <v>TĚLOVÝCHOVNÁ JEDNOTA LOKOMOTIVA s.z.</v>
      </c>
      <c r="E46" s="143" t="s">
        <v>153</v>
      </c>
      <c r="F46" s="144">
        <f>'OP1 (upr_výp)'!Y37</f>
        <v>800000</v>
      </c>
      <c r="G46" s="145" t="s">
        <v>154</v>
      </c>
      <c r="H46" s="145"/>
    </row>
    <row r="47" spans="2:8" ht="28.5" customHeight="1">
      <c r="B47" s="194" t="s">
        <v>113</v>
      </c>
      <c r="C47" s="181"/>
      <c r="D47" s="181"/>
      <c r="E47" s="182"/>
      <c r="F47" s="147">
        <f>SUM(F14:F46)</f>
        <v>9399999.9999999981</v>
      </c>
      <c r="G47" s="148"/>
      <c r="H47" s="149"/>
    </row>
    <row r="48" spans="2: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</sheetData>
  <mergeCells count="16">
    <mergeCell ref="B2:G3"/>
    <mergeCell ref="B5:D5"/>
    <mergeCell ref="E5:H5"/>
    <mergeCell ref="B6:D6"/>
    <mergeCell ref="E6:H6"/>
    <mergeCell ref="B7:D7"/>
    <mergeCell ref="E7:H7"/>
    <mergeCell ref="B12:E12"/>
    <mergeCell ref="B47:E47"/>
    <mergeCell ref="B8:D8"/>
    <mergeCell ref="E8:H8"/>
    <mergeCell ref="B9:D9"/>
    <mergeCell ref="E9:H9"/>
    <mergeCell ref="B10:D10"/>
    <mergeCell ref="E10:H10"/>
    <mergeCell ref="F12:H12"/>
  </mergeCells>
  <pageMargins left="0.25" right="0.25" top="0.75" bottom="0.75" header="0" footer="0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OP1 (upr_výp)</vt:lpstr>
      <vt:lpstr>Příloha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Valentová</dc:creator>
  <cp:lastModifiedBy>Valentová Šárka</cp:lastModifiedBy>
  <cp:lastPrinted>2026-04-21T06:35:28Z</cp:lastPrinted>
  <dcterms:created xsi:type="dcterms:W3CDTF">2026-04-12T06:22:38Z</dcterms:created>
  <dcterms:modified xsi:type="dcterms:W3CDTF">2026-04-27T10:33:50Z</dcterms:modified>
</cp:coreProperties>
</file>