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ovakovaK\Desktop\"/>
    </mc:Choice>
  </mc:AlternateContent>
  <bookViews>
    <workbookView xWindow="0" yWindow="0" windowWidth="25200" windowHeight="11850"/>
  </bookViews>
  <sheets>
    <sheet name="Výpočet k" sheetId="1" r:id="rId1"/>
  </sheets>
  <calcPr calcId="162913"/>
  <customWorkbookViews>
    <customWorkbookView name="GREGOROVÁ Lucie Mgr. – osobní zobrazení" guid="{4CFADE0A-F647-4332-A24C-D8259714888B}" mergeInterval="0" personalView="1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3" i="1" l="1"/>
  <c r="D32" i="1" l="1"/>
  <c r="D35" i="1" l="1"/>
  <c r="D26" i="1"/>
  <c r="D14" i="1"/>
  <c r="D29" i="1" l="1"/>
  <c r="D21" i="1" l="1"/>
  <c r="D17" i="1"/>
  <c r="D10" i="1"/>
  <c r="D37" i="1" l="1"/>
  <c r="C44" i="1"/>
  <c r="C41" i="1"/>
  <c r="C47" i="1"/>
  <c r="C50" i="1"/>
  <c r="C55" i="1" l="1"/>
</calcChain>
</file>

<file path=xl/sharedStrings.xml><?xml version="1.0" encoding="utf-8"?>
<sst xmlns="http://schemas.openxmlformats.org/spreadsheetml/2006/main" count="68" uniqueCount="61">
  <si>
    <t>indikátor</t>
  </si>
  <si>
    <t>poloha v rámci města</t>
  </si>
  <si>
    <t>poznámka</t>
  </si>
  <si>
    <t>v zastavitelné ploše</t>
  </si>
  <si>
    <t>docházková vzdálenost k zastávkám MHD</t>
  </si>
  <si>
    <t>urbanistická struktura</t>
  </si>
  <si>
    <t>bloková*</t>
  </si>
  <si>
    <t>* aktivním parterem je 1. nadzemní podlaží s nebytovými prostory s občanskou vybaveností bezbariérově přímo přístupnými z veřejného prostranství a vizuálně propojenými s veřejným prostranstvím (vstupy, výklady)</t>
  </si>
  <si>
    <t>ostatní</t>
  </si>
  <si>
    <t>standardně</t>
  </si>
  <si>
    <t>v případě zájmu investora posoudí kvalitu návrhu Komise pro architekturu a urbanismus, která může dle kvality projektu koeficient doporučit Radě města snížit v rozsahu</t>
  </si>
  <si>
    <t>0,7 - 1</t>
  </si>
  <si>
    <t>dilčí koeficient</t>
  </si>
  <si>
    <t>varianta</t>
  </si>
  <si>
    <t>výpočet</t>
  </si>
  <si>
    <t>v proluce v zastavěném území (nevyžaduje novou veřejnou infrastrukturu*)</t>
  </si>
  <si>
    <t>v zastavěném území (vyžaduje novou veřejnou infrastrukturu*)</t>
  </si>
  <si>
    <t>ostatní (sídlištní, solitérní, areálová…)</t>
  </si>
  <si>
    <t>Výpočet výše investičního příspěvku</t>
  </si>
  <si>
    <t>KOEFICIENT ZLEPŠENÍ (k) (výsledný koeficient je součinem všech výše uvedených dílčích koeficientů)</t>
  </si>
  <si>
    <t>řešení parkování</t>
  </si>
  <si>
    <t>zaměstnanost (posuzuje se u nebytových projektů)</t>
  </si>
  <si>
    <t>pole k výběru/doplnění pro výpočet koeficientu zlepšení (k)</t>
  </si>
  <si>
    <t>* zástavba, která jasně vymezuje veřejné prostory náměstí, ulic, nábřeží a parků a soukromé (příp. polosoukromé či poloveřejné) prostory zahrad, dvorů a vnitrobloků)</t>
  </si>
  <si>
    <t>Zásady pro spolupráci s investory na rozvoji veřejné infrastruktury statutárního města České Budějovice</t>
  </si>
  <si>
    <t>umístění Investičního záměru</t>
  </si>
  <si>
    <t>nad 500 m od zastávky veřejné dopravy</t>
  </si>
  <si>
    <t>* za zastávku se považují stávající zastávky a zastávky navržené v územních studiích, plánu udržitelné městské mobility nebo jiných koncepčních dokumentech města, případně zastávky navrhované v rámci Investičního záměru
* počítají se reálné vzdálenosti po bezbariérových komunikacích pro pěší (chodníky, stezky, obytné a pěší zóny)
* měří se k hlavnímu vstupu do objektu, u záměru s více objekty se počítá docházková vzdálenost pro každý zvlášť</t>
  </si>
  <si>
    <t>hustota obytné zástavby (počítá se v případě, že jsou vymezována nová veřejná prostranství, s výjimkou komunikací a chodníků*)</t>
  </si>
  <si>
    <t>výhradně v objektu mimo aktivní parter* (v podzemí / 2. NP a vyšší / v přízemí až za aktivním parterem) v hlavním objemu stavby**</t>
  </si>
  <si>
    <t>většinou v objektu mimo aktivní parter* (v podzemí / 2. NP a vyšší / v přízemí až za aktivním parterem) v hlavním objemu stavby**</t>
  </si>
  <si>
    <t>ostatní (v objektu v parteru)</t>
  </si>
  <si>
    <t>povrchové za stavební čárou včetně vnitrobloku nebo povrchové před stavební čárou (plně nebo z většiny)</t>
  </si>
  <si>
    <t>* součástí hodnocení může být mimo jiné i aktivní parter - aktivním parterem je 1. nadzemní podlaží s nebytovými prostory s občanskou vybaveností bezbariérově přímo přístupnými z veřejného prostranství a vizuálně propojenými s veřejným prostranstvím (vstupy, výklady)</t>
  </si>
  <si>
    <t>k. ú. České Budějovice 1-7, České Vrbné</t>
  </si>
  <si>
    <t>k. ú. Třebotovice, Kaliště u ČB, Haklovy Dvory</t>
  </si>
  <si>
    <t xml:space="preserve">doplní útvar hlavního architekta po projednání záměru </t>
  </si>
  <si>
    <t>HPP nebytových prostor</t>
  </si>
  <si>
    <t>Celková výše investičního příspěvku</t>
  </si>
  <si>
    <t>Výše investičního příspěvku = součet podlahových ploch*k*1000</t>
  </si>
  <si>
    <t>Výše investičního příspěvku = součet podlahových ploch*k*1200</t>
  </si>
  <si>
    <t>Výše investičního příspěvku = součet podlahových ploch*k*1500</t>
  </si>
  <si>
    <t>počet rušených parkovacích míst</t>
  </si>
  <si>
    <t>Výše investičního příspěvku = počet rušených parkovacích míst*100000</t>
  </si>
  <si>
    <t>76 – 400 obyvatel/ha*</t>
  </si>
  <si>
    <t>do 75 (včetně) obyvatel/ha*</t>
  </si>
  <si>
    <t>401 a více obyvatel/ha*</t>
  </si>
  <si>
    <r>
      <t>* pro výpočet se využije počet obyvatel na byt dle velikosti bytu: do 40 m</t>
    </r>
    <r>
      <rPr>
        <sz val="10"/>
        <color theme="1"/>
        <rFont val="Times New Roman"/>
        <family val="1"/>
        <charset val="238"/>
      </rPr>
      <t>²</t>
    </r>
    <r>
      <rPr>
        <i/>
        <sz val="10"/>
        <color theme="1"/>
        <rFont val="Times New Roman"/>
        <family val="1"/>
        <charset val="238"/>
      </rPr>
      <t xml:space="preserve"> = 2 obyv., 41 – 70 m</t>
    </r>
    <r>
      <rPr>
        <sz val="10"/>
        <color theme="1"/>
        <rFont val="Times New Roman"/>
        <family val="1"/>
        <charset val="238"/>
      </rPr>
      <t>²</t>
    </r>
    <r>
      <rPr>
        <i/>
        <sz val="10"/>
        <color theme="1"/>
        <rFont val="Times New Roman"/>
        <family val="1"/>
        <charset val="238"/>
      </rPr>
      <t xml:space="preserve"> = 3 obyv., od 71 m</t>
    </r>
    <r>
      <rPr>
        <sz val="10"/>
        <color theme="1"/>
        <rFont val="Times New Roman"/>
        <family val="1"/>
        <charset val="238"/>
      </rPr>
      <t>²</t>
    </r>
    <r>
      <rPr>
        <i/>
        <sz val="10"/>
        <color theme="1"/>
        <rFont val="Times New Roman"/>
        <family val="1"/>
        <charset val="238"/>
      </rPr>
      <t xml:space="preserve"> = 4 obyv., přepočet pro aktivní parter* – na 25 m</t>
    </r>
    <r>
      <rPr>
        <sz val="10"/>
        <color theme="1"/>
        <rFont val="Times New Roman"/>
        <family val="1"/>
        <charset val="238"/>
      </rPr>
      <t>²</t>
    </r>
    <r>
      <rPr>
        <i/>
        <sz val="10"/>
        <color theme="1"/>
        <rFont val="Times New Roman"/>
        <family val="1"/>
        <charset val="238"/>
      </rPr>
      <t xml:space="preserve"> aktivního parteru = 1 obyv.
* celková plocha záměru se počítá z řešeného území, v případě, že je zástavba vymezena komunikacemi, započítává se řešené území po osu komunikace
* aktivním parterem je 1. nadzemní podlaží s nebytovými prostory s občanskou vybaveností bezbariérově přímo přístupnými z veřejného prostranství a vizuálně propojenými s veřejným prostranstvím (vstupy, výklady)                                                                                                    * do nových veřejných prostranství se nepočítají komunikace a chodníky</t>
    </r>
  </si>
  <si>
    <t>logistika, supermarkety, hobby centra, čistě nákupní objekty, sklady</t>
  </si>
  <si>
    <r>
      <t>součet podlahových ploch bytů do 40 m</t>
    </r>
    <r>
      <rPr>
        <b/>
        <i/>
        <vertAlign val="superscript"/>
        <sz val="10"/>
        <color theme="1"/>
        <rFont val="Times New Roman"/>
        <family val="1"/>
        <charset val="238"/>
      </rPr>
      <t>2</t>
    </r>
    <r>
      <rPr>
        <b/>
        <i/>
        <sz val="10"/>
        <color theme="1"/>
        <rFont val="Times New Roman"/>
        <family val="1"/>
        <charset val="238"/>
      </rPr>
      <t>***</t>
    </r>
  </si>
  <si>
    <r>
      <t>součet podlahových ploch bytů 41-70 m</t>
    </r>
    <r>
      <rPr>
        <b/>
        <i/>
        <vertAlign val="superscript"/>
        <sz val="10"/>
        <color theme="1"/>
        <rFont val="Times New Roman"/>
        <family val="1"/>
        <charset val="238"/>
      </rPr>
      <t>2</t>
    </r>
    <r>
      <rPr>
        <b/>
        <i/>
        <sz val="10"/>
        <color theme="1"/>
        <rFont val="Times New Roman"/>
        <family val="1"/>
        <charset val="238"/>
      </rPr>
      <t>***</t>
    </r>
  </si>
  <si>
    <r>
      <t>součet podlahových ploch bytů nad 70 m</t>
    </r>
    <r>
      <rPr>
        <b/>
        <i/>
        <vertAlign val="superscript"/>
        <sz val="10"/>
        <color theme="1"/>
        <rFont val="Times New Roman"/>
        <family val="1"/>
        <charset val="238"/>
      </rPr>
      <t>2</t>
    </r>
    <r>
      <rPr>
        <b/>
        <i/>
        <sz val="10"/>
        <color theme="1"/>
        <rFont val="Times New Roman"/>
        <family val="1"/>
        <charset val="238"/>
      </rPr>
      <t>***</t>
    </r>
  </si>
  <si>
    <t>Výše investičního příspěvku = HPP*k*1200</t>
  </si>
  <si>
    <t>***součtem podlahových ploch bytů o určité výměře se rozumí součet podlahových ploch všech bytových jednotek spadajících do jedné, výše uvedené kategorie</t>
  </si>
  <si>
    <t>* za veřejnou infrastrukturu se vpovažují dopravní infrastruktura, plynovod, elektrické vedení (distribuční soustava), veřejné osvětlení a vodohospodářská infrastruktura (vodovodní a kanalizační síť)
* za novou infrastrukturu se považuje výměna stávající infrastruktury za novou, kapacitnější, z důvodu realizace Investičního záměru
* rozsah zastavěného území k datu vydání územního plánu z roku 2000, který je dostupný zde: https://www.c-budejovice.cz/uzemni-plan-mesta-ceske-budejovice</t>
  </si>
  <si>
    <t>do 350 m (včetně) od zastávky veřejné dopravy</t>
  </si>
  <si>
    <t>do 500 m (včetně) od zastávky veřejné dopravy</t>
  </si>
  <si>
    <t xml:space="preserve">** hlavním objemem stavby se rozumí půdorysná plocha stavby </t>
  </si>
  <si>
    <t>individuální hodnocení kvality projektu komisí pro architekturu</t>
  </si>
  <si>
    <t>Výpočet investičního příspěvku a koeficientu zlepšení</t>
  </si>
  <si>
    <t>Příloha č.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</si>
</sst>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Kč&quot;"/>
  </numFmts>
  <fonts count="12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b/>
      <u/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i/>
      <vertAlign val="superscript"/>
      <sz val="10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DDD5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1" fillId="2" borderId="9" xfId="0" applyFont="1" applyFill="1" applyBorder="1" applyAlignment="1">
      <alignment horizontal="left" vertical="top" wrapText="1"/>
    </xf>
    <xf numFmtId="0" fontId="4" fillId="2" borderId="10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1" fillId="0" borderId="8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center" vertical="top" wrapText="1"/>
    </xf>
    <xf numFmtId="0" fontId="1" fillId="0" borderId="17" xfId="0" applyFont="1" applyFill="1" applyBorder="1" applyAlignment="1">
      <alignment horizontal="left" vertical="top" wrapText="1"/>
    </xf>
    <xf numFmtId="0" fontId="4" fillId="0" borderId="10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top" wrapText="1"/>
    </xf>
    <xf numFmtId="0" fontId="2" fillId="0" borderId="23" xfId="0" applyFont="1" applyFill="1" applyBorder="1" applyAlignment="1">
      <alignment horizontal="center" vertical="top" wrapText="1"/>
    </xf>
    <xf numFmtId="2" fontId="6" fillId="3" borderId="8" xfId="0" applyNumberFormat="1" applyFont="1" applyFill="1" applyBorder="1" applyAlignment="1">
      <alignment horizontal="center" vertical="top" wrapText="1"/>
    </xf>
    <xf numFmtId="0" fontId="2" fillId="3" borderId="12" xfId="0" applyFont="1" applyFill="1" applyBorder="1" applyAlignment="1">
      <alignment horizontal="left" vertical="top" wrapText="1"/>
    </xf>
    <xf numFmtId="0" fontId="2" fillId="3" borderId="20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3" borderId="22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23" xfId="0" applyFont="1" applyFill="1" applyBorder="1" applyAlignment="1">
      <alignment horizontal="center" vertical="top" wrapText="1"/>
    </xf>
    <xf numFmtId="0" fontId="4" fillId="3" borderId="10" xfId="0" applyFont="1" applyFill="1" applyBorder="1" applyAlignment="1">
      <alignment horizontal="left" vertical="top" wrapText="1"/>
    </xf>
    <xf numFmtId="0" fontId="1" fillId="3" borderId="8" xfId="0" applyFont="1" applyFill="1" applyBorder="1" applyAlignment="1">
      <alignment horizontal="center" vertical="top" wrapText="1"/>
    </xf>
    <xf numFmtId="0" fontId="2" fillId="3" borderId="13" xfId="0" applyFont="1" applyFill="1" applyBorder="1" applyAlignment="1">
      <alignment horizontal="center" vertical="top" wrapText="1"/>
    </xf>
    <xf numFmtId="0" fontId="2" fillId="3" borderId="16" xfId="0" applyFont="1" applyFill="1" applyBorder="1" applyAlignment="1">
      <alignment horizontal="center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0" xfId="0" applyFont="1"/>
    <xf numFmtId="0" fontId="2" fillId="0" borderId="0" xfId="0" applyFont="1" applyFill="1" applyBorder="1" applyAlignment="1">
      <alignment horizontal="left" vertical="top"/>
    </xf>
    <xf numFmtId="0" fontId="3" fillId="0" borderId="17" xfId="0" applyFont="1" applyFill="1" applyBorder="1" applyAlignment="1">
      <alignment horizontal="right" vertical="top" wrapText="1"/>
    </xf>
    <xf numFmtId="0" fontId="3" fillId="3" borderId="17" xfId="0" applyFont="1" applyFill="1" applyBorder="1" applyAlignment="1">
      <alignment horizontal="right" vertical="top" wrapText="1"/>
    </xf>
    <xf numFmtId="0" fontId="4" fillId="0" borderId="0" xfId="0" applyFont="1" applyAlignment="1">
      <alignment horizontal="left" vertical="top"/>
    </xf>
    <xf numFmtId="0" fontId="1" fillId="4" borderId="4" xfId="0" applyFont="1" applyFill="1" applyBorder="1" applyAlignment="1">
      <alignment horizontal="left" vertical="top" wrapText="1"/>
    </xf>
    <xf numFmtId="0" fontId="1" fillId="4" borderId="24" xfId="0" applyFont="1" applyFill="1" applyBorder="1" applyAlignment="1">
      <alignment horizontal="left" vertical="top" wrapText="1"/>
    </xf>
    <xf numFmtId="0" fontId="1" fillId="4" borderId="4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/>
    </xf>
    <xf numFmtId="0" fontId="2" fillId="0" borderId="30" xfId="0" applyFont="1" applyFill="1" applyBorder="1" applyAlignment="1">
      <alignment horizontal="left" vertical="top" wrapText="1"/>
    </xf>
    <xf numFmtId="0" fontId="2" fillId="0" borderId="31" xfId="0" applyFont="1" applyFill="1" applyBorder="1" applyAlignment="1">
      <alignment horizontal="left" vertical="top" wrapText="1"/>
    </xf>
    <xf numFmtId="0" fontId="5" fillId="0" borderId="32" xfId="0" applyFont="1" applyFill="1" applyBorder="1" applyAlignment="1">
      <alignment horizontal="left" vertical="top" wrapText="1"/>
    </xf>
    <xf numFmtId="0" fontId="2" fillId="0" borderId="33" xfId="0" applyFont="1" applyFill="1" applyBorder="1" applyAlignment="1">
      <alignment horizontal="center" vertical="top" wrapText="1"/>
    </xf>
    <xf numFmtId="0" fontId="1" fillId="2" borderId="27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vertical="top"/>
    </xf>
    <xf numFmtId="0" fontId="4" fillId="0" borderId="0" xfId="0" applyFont="1" applyBorder="1" applyAlignment="1">
      <alignment horizontal="left" vertical="top" wrapText="1"/>
    </xf>
    <xf numFmtId="0" fontId="4" fillId="0" borderId="34" xfId="0" applyFont="1" applyBorder="1" applyAlignment="1">
      <alignment horizontal="left" vertical="top" wrapText="1"/>
    </xf>
    <xf numFmtId="4" fontId="4" fillId="4" borderId="26" xfId="0" applyNumberFormat="1" applyFont="1" applyFill="1" applyBorder="1" applyAlignment="1">
      <alignment horizontal="left" vertical="top" wrapText="1"/>
    </xf>
    <xf numFmtId="0" fontId="4" fillId="0" borderId="11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3" fillId="0" borderId="19" xfId="0" applyFont="1" applyFill="1" applyBorder="1" applyAlignment="1">
      <alignment horizontal="left" vertical="top" wrapText="1"/>
    </xf>
    <xf numFmtId="0" fontId="3" fillId="3" borderId="14" xfId="0" applyFont="1" applyFill="1" applyBorder="1" applyAlignment="1">
      <alignment horizontal="right" vertical="top" wrapText="1"/>
    </xf>
    <xf numFmtId="0" fontId="4" fillId="3" borderId="19" xfId="0" applyFont="1" applyFill="1" applyBorder="1" applyAlignment="1">
      <alignment horizontal="left" vertical="top" wrapText="1"/>
    </xf>
    <xf numFmtId="0" fontId="1" fillId="3" borderId="25" xfId="0" applyFont="1" applyFill="1" applyBorder="1" applyAlignment="1">
      <alignment horizontal="center" vertical="top" wrapText="1"/>
    </xf>
    <xf numFmtId="0" fontId="3" fillId="0" borderId="29" xfId="0" applyFont="1" applyFill="1" applyBorder="1" applyAlignment="1">
      <alignment horizontal="left" vertical="top" wrapText="1"/>
    </xf>
    <xf numFmtId="0" fontId="2" fillId="0" borderId="28" xfId="0" applyFont="1" applyFill="1" applyBorder="1" applyAlignment="1">
      <alignment horizontal="left" vertical="top" wrapText="1"/>
    </xf>
    <xf numFmtId="0" fontId="2" fillId="0" borderId="35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3" borderId="10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3" fillId="3" borderId="9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4" fillId="0" borderId="19" xfId="0" applyFont="1" applyBorder="1" applyAlignment="1">
      <alignment horizontal="right" vertical="top" wrapText="1"/>
    </xf>
    <xf numFmtId="0" fontId="4" fillId="0" borderId="25" xfId="0" applyFont="1" applyBorder="1" applyAlignment="1">
      <alignment horizontal="right" vertical="top" wrapText="1"/>
    </xf>
    <xf numFmtId="164" fontId="4" fillId="0" borderId="9" xfId="0" applyNumberFormat="1" applyFont="1" applyBorder="1" applyAlignment="1">
      <alignment horizontal="right" vertical="top" wrapText="1"/>
    </xf>
    <xf numFmtId="164" fontId="4" fillId="0" borderId="8" xfId="0" applyNumberFormat="1" applyFont="1" applyBorder="1" applyAlignment="1">
      <alignment horizontal="right" vertical="top" wrapText="1"/>
    </xf>
    <xf numFmtId="0" fontId="1" fillId="3" borderId="18" xfId="0" applyFont="1" applyFill="1" applyBorder="1" applyAlignment="1">
      <alignment horizontal="left" vertical="top" wrapText="1"/>
    </xf>
    <xf numFmtId="0" fontId="1" fillId="3" borderId="21" xfId="0" applyFont="1" applyFill="1" applyBorder="1" applyAlignment="1">
      <alignment horizontal="left" vertical="top" wrapText="1"/>
    </xf>
    <xf numFmtId="0" fontId="1" fillId="0" borderId="18" xfId="0" applyFont="1" applyFill="1" applyBorder="1" applyAlignment="1">
      <alignment horizontal="left" vertical="top" wrapText="1"/>
    </xf>
    <xf numFmtId="0" fontId="1" fillId="0" borderId="21" xfId="0" applyFont="1" applyFill="1" applyBorder="1" applyAlignment="1">
      <alignment horizontal="left" vertical="top" wrapText="1"/>
    </xf>
    <xf numFmtId="0" fontId="3" fillId="3" borderId="19" xfId="0" applyFont="1" applyFill="1" applyBorder="1" applyAlignment="1">
      <alignment horizontal="center" vertical="top" wrapText="1"/>
    </xf>
    <xf numFmtId="0" fontId="3" fillId="3" borderId="27" xfId="0" applyFont="1" applyFill="1" applyBorder="1" applyAlignment="1">
      <alignment horizontal="center" vertical="top" wrapText="1"/>
    </xf>
    <xf numFmtId="0" fontId="3" fillId="0" borderId="19" xfId="0" applyFont="1" applyFill="1" applyBorder="1" applyAlignment="1">
      <alignment horizontal="left" vertical="top" wrapText="1"/>
    </xf>
    <xf numFmtId="0" fontId="3" fillId="0" borderId="27" xfId="0" applyFont="1" applyFill="1" applyBorder="1" applyAlignment="1">
      <alignment horizontal="left" vertical="top" wrapText="1"/>
    </xf>
    <xf numFmtId="0" fontId="6" fillId="3" borderId="5" xfId="0" applyFont="1" applyFill="1" applyBorder="1" applyAlignment="1">
      <alignment horizontal="center" vertical="top" wrapText="1"/>
    </xf>
    <xf numFmtId="0" fontId="6" fillId="3" borderId="6" xfId="0" applyFont="1" applyFill="1" applyBorder="1" applyAlignment="1">
      <alignment horizontal="center" vertical="top" wrapText="1"/>
    </xf>
    <xf numFmtId="0" fontId="6" fillId="3" borderId="7" xfId="0" applyFont="1" applyFill="1" applyBorder="1" applyAlignment="1">
      <alignment horizontal="center" vertical="top" wrapText="1"/>
    </xf>
    <xf numFmtId="0" fontId="7" fillId="0" borderId="19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7" fillId="0" borderId="27" xfId="0" applyFont="1" applyFill="1" applyBorder="1" applyAlignment="1">
      <alignment horizontal="left" vertical="top" wrapText="1"/>
    </xf>
    <xf numFmtId="0" fontId="3" fillId="3" borderId="19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3" fillId="3" borderId="27" xfId="0" applyFont="1" applyFill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DDD5"/>
      <color rgb="FFFFC5B7"/>
      <color rgb="FFEE504C"/>
      <color rgb="FFF48E8C"/>
      <color rgb="FFF8BBBA"/>
      <color rgb="FFFFBB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7"/>
  <sheetViews>
    <sheetView tabSelected="1" zoomScale="110" zoomScaleNormal="110" workbookViewId="0">
      <pane xSplit="5" ySplit="6" topLeftCell="F7" activePane="bottomRight" state="frozen"/>
      <selection pane="topRight" activeCell="L1" sqref="L1"/>
      <selection pane="bottomLeft" activeCell="A6" sqref="A6"/>
      <selection pane="bottomRight" activeCell="A2" sqref="A2"/>
    </sheetView>
  </sheetViews>
  <sheetFormatPr defaultRowHeight="12.75" x14ac:dyDescent="0.25"/>
  <cols>
    <col min="1" max="1" width="13" style="7" customWidth="1"/>
    <col min="2" max="2" width="38.7109375" style="1" customWidth="1"/>
    <col min="3" max="3" width="60" style="2" customWidth="1"/>
    <col min="4" max="4" width="15" style="3" bestFit="1" customWidth="1"/>
    <col min="5" max="5" width="16.42578125" style="1" customWidth="1"/>
    <col min="6" max="16384" width="9.140625" style="1"/>
  </cols>
  <sheetData>
    <row r="1" spans="1:5" ht="18.75" x14ac:dyDescent="0.25">
      <c r="A1" s="51" t="s">
        <v>24</v>
      </c>
      <c r="B1" s="31"/>
      <c r="C1" s="31"/>
      <c r="D1" s="31"/>
    </row>
    <row r="2" spans="1:5" ht="15.75" x14ac:dyDescent="0.25">
      <c r="A2" s="50" t="s">
        <v>60</v>
      </c>
      <c r="B2" s="31"/>
      <c r="C2" s="31"/>
      <c r="D2" s="31"/>
    </row>
    <row r="3" spans="1:5" x14ac:dyDescent="0.25">
      <c r="A3" s="45" t="s">
        <v>59</v>
      </c>
      <c r="B3" s="38"/>
      <c r="C3" s="38"/>
      <c r="D3" s="38"/>
    </row>
    <row r="4" spans="1:5" x14ac:dyDescent="0.25">
      <c r="A4" s="45"/>
      <c r="B4" s="38"/>
      <c r="C4" s="38"/>
      <c r="D4" s="38"/>
    </row>
    <row r="5" spans="1:5" ht="26.25" customHeight="1" thickBot="1" x14ac:dyDescent="0.3">
      <c r="A5" s="1"/>
      <c r="B5" s="44" t="s">
        <v>22</v>
      </c>
      <c r="C5" s="1"/>
      <c r="D5" s="1"/>
    </row>
    <row r="6" spans="1:5" ht="14.25" thickBot="1" x14ac:dyDescent="0.25">
      <c r="A6" s="4" t="s">
        <v>0</v>
      </c>
      <c r="B6" s="43" t="s">
        <v>13</v>
      </c>
      <c r="C6" s="5" t="s">
        <v>2</v>
      </c>
      <c r="D6" s="6" t="s">
        <v>12</v>
      </c>
      <c r="E6" s="30"/>
    </row>
    <row r="7" spans="1:5" ht="44.25" customHeight="1" x14ac:dyDescent="0.2">
      <c r="A7" s="74" t="s">
        <v>1</v>
      </c>
      <c r="B7" s="41" t="s">
        <v>15</v>
      </c>
      <c r="C7" s="82" t="s">
        <v>54</v>
      </c>
      <c r="D7" s="42">
        <v>0.5</v>
      </c>
      <c r="E7" s="30"/>
    </row>
    <row r="8" spans="1:5" ht="39.75" customHeight="1" x14ac:dyDescent="0.2">
      <c r="A8" s="74"/>
      <c r="B8" s="39" t="s">
        <v>16</v>
      </c>
      <c r="C8" s="83"/>
      <c r="D8" s="16">
        <v>0.8</v>
      </c>
      <c r="E8" s="30"/>
    </row>
    <row r="9" spans="1:5" ht="39" customHeight="1" thickBot="1" x14ac:dyDescent="0.25">
      <c r="A9" s="74"/>
      <c r="B9" s="40" t="s">
        <v>3</v>
      </c>
      <c r="C9" s="84"/>
      <c r="D9" s="17">
        <v>1</v>
      </c>
      <c r="E9" s="30"/>
    </row>
    <row r="10" spans="1:5" ht="15.75" customHeight="1" thickBot="1" x14ac:dyDescent="0.25">
      <c r="A10" s="32" t="s">
        <v>14</v>
      </c>
      <c r="B10" s="35"/>
      <c r="C10" s="14"/>
      <c r="D10" s="8">
        <f>IF(B10=B7,D7*1,IF(B10=B8,D8*1,1))</f>
        <v>1</v>
      </c>
      <c r="E10" s="30"/>
    </row>
    <row r="11" spans="1:5" ht="40.5" customHeight="1" x14ac:dyDescent="0.2">
      <c r="A11" s="71" t="s">
        <v>4</v>
      </c>
      <c r="B11" s="19" t="s">
        <v>55</v>
      </c>
      <c r="C11" s="85" t="s">
        <v>27</v>
      </c>
      <c r="D11" s="20">
        <v>0.8</v>
      </c>
      <c r="E11" s="30"/>
    </row>
    <row r="12" spans="1:5" ht="40.5" customHeight="1" x14ac:dyDescent="0.2">
      <c r="A12" s="72"/>
      <c r="B12" s="21" t="s">
        <v>56</v>
      </c>
      <c r="C12" s="86"/>
      <c r="D12" s="22">
        <v>0.9</v>
      </c>
      <c r="E12" s="30"/>
    </row>
    <row r="13" spans="1:5" ht="39.75" customHeight="1" thickBot="1" x14ac:dyDescent="0.25">
      <c r="A13" s="72"/>
      <c r="B13" s="23" t="s">
        <v>26</v>
      </c>
      <c r="C13" s="87"/>
      <c r="D13" s="24">
        <v>1</v>
      </c>
      <c r="E13" s="30"/>
    </row>
    <row r="14" spans="1:5" ht="14.25" thickBot="1" x14ac:dyDescent="0.25">
      <c r="A14" s="33" t="s">
        <v>14</v>
      </c>
      <c r="B14" s="35"/>
      <c r="C14" s="25"/>
      <c r="D14" s="26">
        <f>IF(B14=B11,D11*1,IF(B14=B12,D12*1,1))</f>
        <v>1</v>
      </c>
      <c r="E14" s="30"/>
    </row>
    <row r="15" spans="1:5" ht="25.5" customHeight="1" x14ac:dyDescent="0.2">
      <c r="A15" s="73" t="s">
        <v>5</v>
      </c>
      <c r="B15" s="15" t="s">
        <v>6</v>
      </c>
      <c r="C15" s="77" t="s">
        <v>23</v>
      </c>
      <c r="D15" s="9">
        <v>0.7</v>
      </c>
      <c r="E15" s="30"/>
    </row>
    <row r="16" spans="1:5" ht="24.75" customHeight="1" thickBot="1" x14ac:dyDescent="0.25">
      <c r="A16" s="74"/>
      <c r="B16" s="11" t="s">
        <v>17</v>
      </c>
      <c r="C16" s="78"/>
      <c r="D16" s="12">
        <v>1</v>
      </c>
      <c r="E16" s="30"/>
    </row>
    <row r="17" spans="1:5" ht="14.25" thickBot="1" x14ac:dyDescent="0.25">
      <c r="A17" s="32" t="s">
        <v>14</v>
      </c>
      <c r="B17" s="35"/>
      <c r="C17" s="14"/>
      <c r="D17" s="8">
        <f>IF(B17=B15,D15*1,1)</f>
        <v>1</v>
      </c>
      <c r="E17" s="30"/>
    </row>
    <row r="18" spans="1:5" ht="57" customHeight="1" x14ac:dyDescent="0.2">
      <c r="A18" s="71" t="s">
        <v>28</v>
      </c>
      <c r="B18" s="19" t="s">
        <v>45</v>
      </c>
      <c r="C18" s="85" t="s">
        <v>47</v>
      </c>
      <c r="D18" s="20">
        <v>1</v>
      </c>
      <c r="E18" s="30"/>
    </row>
    <row r="19" spans="1:5" ht="57" customHeight="1" x14ac:dyDescent="0.2">
      <c r="A19" s="72"/>
      <c r="B19" s="21" t="s">
        <v>44</v>
      </c>
      <c r="C19" s="86"/>
      <c r="D19" s="22">
        <v>0.8</v>
      </c>
      <c r="E19" s="30"/>
    </row>
    <row r="20" spans="1:5" ht="57" customHeight="1" thickBot="1" x14ac:dyDescent="0.25">
      <c r="A20" s="72"/>
      <c r="B20" s="23" t="s">
        <v>46</v>
      </c>
      <c r="C20" s="87"/>
      <c r="D20" s="24">
        <v>0.9</v>
      </c>
      <c r="E20" s="30"/>
    </row>
    <row r="21" spans="1:5" ht="14.25" thickBot="1" x14ac:dyDescent="0.25">
      <c r="A21" s="55" t="s">
        <v>14</v>
      </c>
      <c r="B21" s="36"/>
      <c r="C21" s="56"/>
      <c r="D21" s="57">
        <f>IF(B21=B19,D19*1,IF(B21=B20,D20*1,1))</f>
        <v>1</v>
      </c>
      <c r="E21" s="30"/>
    </row>
    <row r="22" spans="1:5" ht="56.25" customHeight="1" x14ac:dyDescent="0.2">
      <c r="A22" s="73" t="s">
        <v>20</v>
      </c>
      <c r="B22" s="15" t="s">
        <v>29</v>
      </c>
      <c r="C22" s="58" t="s">
        <v>7</v>
      </c>
      <c r="D22" s="9">
        <v>0.7</v>
      </c>
      <c r="E22" s="30"/>
    </row>
    <row r="23" spans="1:5" ht="42" customHeight="1" x14ac:dyDescent="0.2">
      <c r="A23" s="74"/>
      <c r="B23" s="59" t="s">
        <v>30</v>
      </c>
      <c r="C23" s="65" t="s">
        <v>57</v>
      </c>
      <c r="D23" s="60">
        <v>0.9</v>
      </c>
      <c r="E23" s="30"/>
    </row>
    <row r="24" spans="1:5" ht="42" customHeight="1" x14ac:dyDescent="0.2">
      <c r="A24" s="74"/>
      <c r="B24" s="10" t="s">
        <v>32</v>
      </c>
      <c r="C24" s="61"/>
      <c r="D24" s="53">
        <v>1</v>
      </c>
      <c r="E24" s="30"/>
    </row>
    <row r="25" spans="1:5" ht="42" customHeight="1" thickBot="1" x14ac:dyDescent="0.25">
      <c r="A25" s="74"/>
      <c r="B25" s="11" t="s">
        <v>31</v>
      </c>
      <c r="C25" s="61"/>
      <c r="D25" s="12">
        <v>0.9</v>
      </c>
      <c r="E25" s="30"/>
    </row>
    <row r="26" spans="1:5" ht="14.25" thickBot="1" x14ac:dyDescent="0.25">
      <c r="A26" s="32" t="s">
        <v>14</v>
      </c>
      <c r="B26" s="35"/>
      <c r="C26" s="14"/>
      <c r="D26" s="8">
        <f>IF(B26=B22,D22*1,IF(B26=B23, D23*1,IF(B26=B24,D24*1,1)))</f>
        <v>1</v>
      </c>
      <c r="E26" s="30"/>
    </row>
    <row r="27" spans="1:5" ht="51" x14ac:dyDescent="0.2">
      <c r="A27" s="71" t="s">
        <v>58</v>
      </c>
      <c r="B27" s="19" t="s">
        <v>10</v>
      </c>
      <c r="C27" s="85" t="s">
        <v>33</v>
      </c>
      <c r="D27" s="27" t="s">
        <v>11</v>
      </c>
      <c r="E27" s="30"/>
    </row>
    <row r="28" spans="1:5" ht="51" customHeight="1" thickBot="1" x14ac:dyDescent="0.25">
      <c r="A28" s="72"/>
      <c r="B28" s="23" t="s">
        <v>9</v>
      </c>
      <c r="C28" s="87"/>
      <c r="D28" s="28">
        <v>1</v>
      </c>
      <c r="E28" s="30"/>
    </row>
    <row r="29" spans="1:5" ht="13.5" thickBot="1" x14ac:dyDescent="0.25">
      <c r="A29" s="33" t="s">
        <v>14</v>
      </c>
      <c r="B29" s="37"/>
      <c r="C29" s="62" t="s">
        <v>36</v>
      </c>
      <c r="D29" s="26">
        <f>IF(B29=0.7,0.7,IF(B29=0.8,0.8,IF(B29=0.9,0.9,1)))</f>
        <v>1</v>
      </c>
      <c r="E29" s="30"/>
    </row>
    <row r="30" spans="1:5" ht="29.25" customHeight="1" x14ac:dyDescent="0.2">
      <c r="A30" s="73" t="s">
        <v>21</v>
      </c>
      <c r="B30" s="15" t="s">
        <v>48</v>
      </c>
      <c r="C30" s="54"/>
      <c r="D30" s="9">
        <v>1</v>
      </c>
      <c r="E30" s="30"/>
    </row>
    <row r="31" spans="1:5" ht="28.5" customHeight="1" thickBot="1" x14ac:dyDescent="0.25">
      <c r="A31" s="74"/>
      <c r="B31" s="11" t="s">
        <v>8</v>
      </c>
      <c r="C31" s="63"/>
      <c r="D31" s="12">
        <v>0.9</v>
      </c>
      <c r="E31" s="30"/>
    </row>
    <row r="32" spans="1:5" ht="14.25" thickBot="1" x14ac:dyDescent="0.25">
      <c r="A32" s="32" t="s">
        <v>14</v>
      </c>
      <c r="B32" s="35"/>
      <c r="C32" s="14"/>
      <c r="D32" s="8">
        <f>IF(B32=B31,D31*1,D30)</f>
        <v>1</v>
      </c>
      <c r="E32" s="30"/>
    </row>
    <row r="33" spans="1:5" ht="25.5" customHeight="1" x14ac:dyDescent="0.2">
      <c r="A33" s="71" t="s">
        <v>25</v>
      </c>
      <c r="B33" s="19" t="s">
        <v>34</v>
      </c>
      <c r="C33" s="75"/>
      <c r="D33" s="27">
        <v>0.9</v>
      </c>
      <c r="E33" s="30"/>
    </row>
    <row r="34" spans="1:5" ht="26.25" customHeight="1" thickBot="1" x14ac:dyDescent="0.25">
      <c r="A34" s="72"/>
      <c r="B34" s="23" t="s">
        <v>35</v>
      </c>
      <c r="C34" s="76"/>
      <c r="D34" s="28">
        <v>1</v>
      </c>
      <c r="E34" s="30"/>
    </row>
    <row r="35" spans="1:5" ht="13.5" thickBot="1" x14ac:dyDescent="0.25">
      <c r="A35" s="33" t="s">
        <v>14</v>
      </c>
      <c r="B35" s="35"/>
      <c r="C35" s="64"/>
      <c r="D35" s="26">
        <f>IF(B35=B33,D33*1,IF(B35=B34,D34*1,1))</f>
        <v>1</v>
      </c>
      <c r="E35" s="30"/>
    </row>
    <row r="36" spans="1:5" ht="14.25" thickBot="1" x14ac:dyDescent="0.25">
      <c r="A36" s="13"/>
      <c r="B36" s="29"/>
      <c r="C36" s="49"/>
      <c r="D36" s="52"/>
      <c r="E36" s="30"/>
    </row>
    <row r="37" spans="1:5" ht="13.5" thickBot="1" x14ac:dyDescent="0.25">
      <c r="A37" s="79" t="s">
        <v>19</v>
      </c>
      <c r="B37" s="80"/>
      <c r="C37" s="81"/>
      <c r="D37" s="18">
        <f>D10*D14*D17*D21*D26*D29*D32*D35</f>
        <v>1</v>
      </c>
      <c r="E37" s="30"/>
    </row>
    <row r="39" spans="1:5" ht="14.25" thickBot="1" x14ac:dyDescent="0.3">
      <c r="A39" s="34" t="s">
        <v>18</v>
      </c>
      <c r="C39" s="1"/>
    </row>
    <row r="40" spans="1:5" ht="14.25" thickBot="1" x14ac:dyDescent="0.3">
      <c r="A40" s="1"/>
      <c r="B40" s="47" t="s">
        <v>37</v>
      </c>
      <c r="C40" s="67" t="s">
        <v>52</v>
      </c>
      <c r="D40" s="68"/>
    </row>
    <row r="41" spans="1:5" ht="15.75" customHeight="1" thickBot="1" x14ac:dyDescent="0.3">
      <c r="A41" s="46"/>
      <c r="B41" s="48"/>
      <c r="C41" s="69">
        <f>B41*D37*1000</f>
        <v>0</v>
      </c>
      <c r="D41" s="70"/>
    </row>
    <row r="42" spans="1:5" ht="13.5" thickBot="1" x14ac:dyDescent="0.3"/>
    <row r="43" spans="1:5" ht="16.5" thickBot="1" x14ac:dyDescent="0.3">
      <c r="B43" s="47" t="s">
        <v>49</v>
      </c>
      <c r="C43" s="67" t="s">
        <v>41</v>
      </c>
      <c r="D43" s="68"/>
    </row>
    <row r="44" spans="1:5" ht="14.25" thickBot="1" x14ac:dyDescent="0.3">
      <c r="B44" s="48"/>
      <c r="C44" s="69">
        <f>B44*D37*900</f>
        <v>0</v>
      </c>
      <c r="D44" s="70"/>
    </row>
    <row r="45" spans="1:5" ht="13.5" thickBot="1" x14ac:dyDescent="0.3"/>
    <row r="46" spans="1:5" ht="16.5" thickBot="1" x14ac:dyDescent="0.3">
      <c r="B46" s="47" t="s">
        <v>50</v>
      </c>
      <c r="C46" s="67" t="s">
        <v>40</v>
      </c>
      <c r="D46" s="68"/>
    </row>
    <row r="47" spans="1:5" ht="14.25" thickBot="1" x14ac:dyDescent="0.3">
      <c r="B47" s="48"/>
      <c r="C47" s="69">
        <f>B47*D37*1000</f>
        <v>0</v>
      </c>
      <c r="D47" s="70"/>
    </row>
    <row r="48" spans="1:5" ht="13.5" thickBot="1" x14ac:dyDescent="0.3"/>
    <row r="49" spans="2:4" ht="16.5" thickBot="1" x14ac:dyDescent="0.3">
      <c r="B49" s="47" t="s">
        <v>51</v>
      </c>
      <c r="C49" s="67" t="s">
        <v>39</v>
      </c>
      <c r="D49" s="68"/>
    </row>
    <row r="50" spans="2:4" ht="14.25" thickBot="1" x14ac:dyDescent="0.3">
      <c r="B50" s="48"/>
      <c r="C50" s="69">
        <f>B50*D37*1200</f>
        <v>0</v>
      </c>
      <c r="D50" s="70"/>
    </row>
    <row r="51" spans="2:4" ht="13.5" thickBot="1" x14ac:dyDescent="0.3"/>
    <row r="52" spans="2:4" ht="14.25" thickBot="1" x14ac:dyDescent="0.3">
      <c r="B52" s="47" t="s">
        <v>42</v>
      </c>
      <c r="C52" s="67" t="s">
        <v>43</v>
      </c>
      <c r="D52" s="68"/>
    </row>
    <row r="53" spans="2:4" ht="14.25" thickBot="1" x14ac:dyDescent="0.3">
      <c r="B53" s="48"/>
      <c r="C53" s="69">
        <f>B53*100000</f>
        <v>0</v>
      </c>
      <c r="D53" s="70"/>
    </row>
    <row r="54" spans="2:4" ht="13.5" thickBot="1" x14ac:dyDescent="0.3"/>
    <row r="55" spans="2:4" ht="14.25" thickBot="1" x14ac:dyDescent="0.3">
      <c r="B55" s="48" t="s">
        <v>38</v>
      </c>
      <c r="C55" s="69">
        <f>C41+C44+C47+C50+C53</f>
        <v>0</v>
      </c>
      <c r="D55" s="70"/>
    </row>
    <row r="57" spans="2:4" ht="51" x14ac:dyDescent="0.25">
      <c r="B57" s="66" t="s">
        <v>53</v>
      </c>
    </row>
  </sheetData>
  <customSheetViews>
    <customSheetView guid="{4CFADE0A-F647-4332-A24C-D8259714888B}" scale="110">
      <pane xSplit="5" ySplit="5" topLeftCell="F6" activePane="bottomRight" state="frozen"/>
      <selection pane="bottomRight" activeCell="B3" sqref="B3"/>
      <pageMargins left="0.7" right="0.7" top="0.55208333333333337" bottom="0.4375" header="0.3" footer="0.3"/>
      <pageSetup paperSize="9" orientation="landscape" r:id="rId1"/>
    </customSheetView>
  </customSheetViews>
  <mergeCells count="26">
    <mergeCell ref="C50:D50"/>
    <mergeCell ref="C55:D55"/>
    <mergeCell ref="C43:D43"/>
    <mergeCell ref="C44:D44"/>
    <mergeCell ref="C46:D46"/>
    <mergeCell ref="C47:D47"/>
    <mergeCell ref="C49:D49"/>
    <mergeCell ref="C52:D52"/>
    <mergeCell ref="C53:D53"/>
    <mergeCell ref="A11:A13"/>
    <mergeCell ref="A7:A9"/>
    <mergeCell ref="A22:A25"/>
    <mergeCell ref="A37:C37"/>
    <mergeCell ref="A30:A31"/>
    <mergeCell ref="A27:A28"/>
    <mergeCell ref="C7:C9"/>
    <mergeCell ref="C11:C13"/>
    <mergeCell ref="C18:C20"/>
    <mergeCell ref="C27:C28"/>
    <mergeCell ref="C40:D40"/>
    <mergeCell ref="C41:D41"/>
    <mergeCell ref="A18:A20"/>
    <mergeCell ref="A15:A16"/>
    <mergeCell ref="A33:A34"/>
    <mergeCell ref="C33:C34"/>
    <mergeCell ref="C15:C16"/>
  </mergeCells>
  <dataValidations count="7">
    <dataValidation type="list" allowBlank="1" showInputMessage="1" showErrorMessage="1" sqref="B10">
      <formula1>$B$7:$B$9</formula1>
    </dataValidation>
    <dataValidation type="list" allowBlank="1" showInputMessage="1" showErrorMessage="1" sqref="B14">
      <formula1>$B$11:$B$13</formula1>
    </dataValidation>
    <dataValidation type="list" allowBlank="1" showInputMessage="1" showErrorMessage="1" sqref="B17">
      <formula1>$B$15:$B$16</formula1>
    </dataValidation>
    <dataValidation type="list" allowBlank="1" showInputMessage="1" showErrorMessage="1" sqref="B21">
      <formula1>$B$18:$B$20</formula1>
    </dataValidation>
    <dataValidation type="list" allowBlank="1" showInputMessage="1" showErrorMessage="1" sqref="B26">
      <formula1>$B$22:$B$25</formula1>
    </dataValidation>
    <dataValidation type="list" allowBlank="1" showInputMessage="1" showErrorMessage="1" sqref="B32">
      <formula1>$B$30:$B$31</formula1>
    </dataValidation>
    <dataValidation type="list" allowBlank="1" showInputMessage="1" showErrorMessage="1" sqref="B35">
      <formula1>$B$33:$B$34</formula1>
    </dataValidation>
  </dataValidations>
  <pageMargins left="0.7" right="0.7" top="0.55208333333333337" bottom="0.4375" header="0.3" footer="0.3"/>
  <pageSetup paperSize="8" scale="8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Výpočet k</vt:lpstr>
    </vt:vector>
  </TitlesOfParts>
  <Company>Magistrát města Jihlavy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KAFKOVÁ Tereza Ing. arch.</dc:creator>
  <cp:lastModifiedBy>Nováková Kateřina</cp:lastModifiedBy>
  <cp:lastPrinted>2022-04-21T09:39:58Z</cp:lastPrinted>
  <dcterms:created xsi:type="dcterms:W3CDTF">2021-08-31T13:17:56Z</dcterms:created>
  <dcterms:modified xsi:type="dcterms:W3CDTF">2022-05-19T08:07:13Z</dcterms:modified>
</cp:coreProperties>
</file>